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<sst xmlns="http://schemas.openxmlformats.org/spreadsheetml/2006/main" count="743" uniqueCount="86">
  <si>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</si>
  <si>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</si>
  <si>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</si>
  <si>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</si>
  <si>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</si>
  <si>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</si>
  <si>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</si>
  <si>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</si>
  <si>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</si>
  <si>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</si>
  <si>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</si>
  <si>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</si>
  <si>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</si>
  <si>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</si>
  <si>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</si>
  <si>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</si>
  <si>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</si>
  <si>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</si>
  <si>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</si>
  <si>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</si>
  <si>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</si>
  <si>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</si>
  <si>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</si>
  <si>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</si>
  <si>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</si>
  <si>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4</t>
  </si>
  <si>
    <t>6</t>
  </si>
  <si>
    <t>7</t>
  </si>
  <si>
    <t>9</t>
  </si>
  <si>
    <t>14</t>
  </si>
  <si>
    <t>17</t>
  </si>
  <si>
    <t>18</t>
  </si>
  <si>
    <t>25</t>
  </si>
  <si>
    <t>28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</si>
  <si>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</si>
  <si>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</si>
  <si>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27</t>
  </si>
  <si>
    <t>37</t>
  </si>
  <si>
    <t>30</t>
  </si>
  <si>
    <t>32</t>
  </si>
  <si>
    <t>36</t>
  </si>
  <si>
    <t>39</t>
  </si>
  <si>
    <t>41</t>
  </si>
  <si>
    <t>39,1</t>
  </si>
  <si>
    <t>Ильича ул.</t>
  </si>
  <si>
    <t>Целлюлозная, ул.</t>
  </si>
  <si>
    <t>Горького, ул.</t>
  </si>
  <si>
    <t>Кировская, ул.</t>
  </si>
  <si>
    <t>Орджоникидзе, ул.</t>
  </si>
  <si>
    <t>Партизанская ул.</t>
  </si>
  <si>
    <t>Бергавинова,ул.</t>
  </si>
  <si>
    <t>Красных маршалов ул.</t>
  </si>
  <si>
    <t>Тельмана, ул.</t>
  </si>
  <si>
    <t>37,1</t>
  </si>
  <si>
    <t>33,1</t>
  </si>
  <si>
    <t>44</t>
  </si>
  <si>
    <t>10,1</t>
  </si>
  <si>
    <t>14,1</t>
  </si>
  <si>
    <t>15</t>
  </si>
  <si>
    <t>13</t>
  </si>
  <si>
    <t>10</t>
  </si>
  <si>
    <t>2</t>
  </si>
  <si>
    <t>5,2</t>
  </si>
  <si>
    <t>3</t>
  </si>
  <si>
    <t>5</t>
  </si>
  <si>
    <t>5,1</t>
  </si>
  <si>
    <t>13,1</t>
  </si>
  <si>
    <t>22,1</t>
  </si>
  <si>
    <t>22,2</t>
  </si>
  <si>
    <t>23</t>
  </si>
  <si>
    <t>23,1</t>
  </si>
  <si>
    <t>19</t>
  </si>
  <si>
    <t>20</t>
  </si>
  <si>
    <t>43,1</t>
  </si>
  <si>
    <t>46</t>
  </si>
  <si>
    <t>43</t>
  </si>
  <si>
    <t>38</t>
  </si>
  <si>
    <t>8</t>
  </si>
  <si>
    <t>8,1</t>
  </si>
  <si>
    <t>1</t>
  </si>
  <si>
    <t>Орджоникидзе ул.</t>
  </si>
  <si>
    <t>Партизанская, ул.</t>
  </si>
  <si>
    <t>Бергавинова, ул.</t>
  </si>
  <si>
    <t>48</t>
  </si>
  <si>
    <t>2,1</t>
  </si>
  <si>
    <t>Лот 4 Территориальный округ Северный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</si>
</sst>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  <numFmt numFmtId="175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2" fontId="44" fillId="33" borderId="14" xfId="0" applyNumberFormat="1" applyFont="1" applyFill="1" applyBorder="1" applyAlignment="1">
      <alignment horizontal="center"/>
    </xf>
    <xf numFmtId="172" fontId="44" fillId="33" borderId="15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5" xfId="0" applyNumberFormat="1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2" fontId="44" fillId="33" borderId="17" xfId="0" applyNumberFormat="1" applyFont="1" applyFill="1" applyBorder="1" applyAlignment="1">
      <alignment horizontal="center"/>
    </xf>
    <xf numFmtId="0" fontId="45" fillId="33" borderId="15" xfId="0" applyNumberFormat="1" applyFont="1" applyFill="1" applyBorder="1" applyAlignment="1">
      <alignment horizontal="center" wrapText="1"/>
    </xf>
    <xf numFmtId="4" fontId="44" fillId="33" borderId="15" xfId="0" applyNumberFormat="1" applyFont="1" applyFill="1" applyBorder="1" applyAlignment="1">
      <alignment horizontal="center"/>
    </xf>
    <xf numFmtId="173" fontId="44" fillId="33" borderId="15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center"/>
    </xf>
    <xf numFmtId="4" fontId="44" fillId="33" borderId="14" xfId="0" applyNumberFormat="1" applyFont="1" applyFill="1" applyBorder="1" applyAlignment="1">
      <alignment horizontal="center"/>
    </xf>
    <xf numFmtId="49" fontId="45" fillId="33" borderId="15" xfId="0" applyNumberFormat="1" applyFont="1" applyFill="1" applyBorder="1" applyAlignment="1">
      <alignment horizontal="center" wrapText="1"/>
    </xf>
    <xf numFmtId="49" fontId="44" fillId="33" borderId="15" xfId="0" applyNumberFormat="1" applyFont="1" applyFill="1" applyBorder="1" applyAlignment="1">
      <alignment horizontal="center"/>
    </xf>
    <xf numFmtId="172" fontId="44" fillId="33" borderId="17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2" fontId="44" fillId="33" borderId="0" xfId="0" applyNumberFormat="1" applyFont="1" applyFill="1" applyAlignment="1">
      <alignment horizontal="center"/>
    </xf>
    <xf numFmtId="1" fontId="43" fillId="33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 horizontal="right"/>
    </xf>
    <xf numFmtId="0" fontId="46" fillId="33" borderId="15" xfId="0" applyNumberFormat="1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43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25" fillId="33" borderId="22" xfId="52" applyNumberFormat="1" applyFont="1" applyFill="1" applyBorder="1" applyAlignment="1">
      <alignment horizontal="left" wrapText="1"/>
      <protection/>
    </xf>
    <xf numFmtId="49" fontId="25" fillId="33" borderId="23" xfId="52" applyNumberFormat="1" applyFont="1" applyFill="1" applyBorder="1" applyAlignment="1">
      <alignment horizontal="left" wrapText="1"/>
      <protection/>
    </xf>
    <xf numFmtId="49" fontId="25" fillId="33" borderId="15" xfId="52" applyNumberFormat="1" applyFont="1" applyFill="1" applyBorder="1" applyAlignment="1">
      <alignment horizontal="left" wrapText="1"/>
      <protection/>
    </xf>
    <xf numFmtId="49" fontId="25" fillId="33" borderId="15" xfId="0" applyNumberFormat="1" applyFont="1" applyFill="1" applyBorder="1" applyAlignment="1">
      <alignment horizontal="left" wrapText="1"/>
    </xf>
    <xf numFmtId="49" fontId="25" fillId="33" borderId="11" xfId="0" applyNumberFormat="1" applyFont="1" applyFill="1" applyBorder="1" applyAlignment="1">
      <alignment horizontal="left" wrapText="1"/>
    </xf>
    <xf numFmtId="49" fontId="25" fillId="33" borderId="24" xfId="0" applyNumberFormat="1" applyFont="1" applyFill="1" applyBorder="1" applyAlignment="1">
      <alignment horizontal="left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2"/>
  <sheetViews>
    <sheetView tabSelected="1" zoomScale="82" zoomScaleNormal="82" zoomScaleSheetLayoutView="100" zoomScalePageLayoutView="34" workbookViewId="0" topLeftCell="A1">
      <selection activeCell="I2" sqref="I2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1.25390625" style="36" customWidth="1"/>
    <col min="9" max="17" width="11.25390625" style="36" bestFit="1" customWidth="1"/>
    <col min="18" max="18" width="13.625" style="36" customWidth="1"/>
    <col min="19" max="41" width="11.125" style="36" bestFit="1" customWidth="1"/>
    <col min="42" max="44" width="12.125" style="36" bestFit="1" customWidth="1"/>
    <col min="45" max="16384" width="9.125" style="1" customWidth="1"/>
  </cols>
  <sheetData>
    <row r="1" spans="2:44" s="2" customFormat="1" ht="27" customHeight="1">
      <c r="B1" s="3"/>
      <c r="C1" s="45" t="s">
        <v>34</v>
      </c>
      <c r="D1" s="45"/>
      <c r="E1" s="45"/>
      <c r="F1" s="45"/>
      <c r="G1" s="3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2:44" s="2" customFormat="1" ht="41.25" customHeight="1">
      <c r="B2" s="4"/>
      <c r="C2" s="45" t="s">
        <v>35</v>
      </c>
      <c r="D2" s="45"/>
      <c r="E2" s="45"/>
      <c r="F2" s="45"/>
      <c r="G2" s="3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s="5" customFormat="1" ht="63" customHeight="1">
      <c r="A3" s="46" t="s">
        <v>21</v>
      </c>
      <c r="B3" s="4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4" s="2" customFormat="1" ht="18.75" customHeight="1">
      <c r="A4" s="49" t="s">
        <v>85</v>
      </c>
      <c r="B4" s="4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80" s="6" customFormat="1" ht="39" customHeight="1">
      <c r="A5" s="47" t="s">
        <v>7</v>
      </c>
      <c r="B5" s="48" t="s">
        <v>8</v>
      </c>
      <c r="C5" s="50" t="s">
        <v>44</v>
      </c>
      <c r="D5" s="50" t="s">
        <v>44</v>
      </c>
      <c r="E5" s="50" t="s">
        <v>44</v>
      </c>
      <c r="F5" s="50" t="s">
        <v>44</v>
      </c>
      <c r="G5" s="50" t="s">
        <v>44</v>
      </c>
      <c r="H5" s="50" t="s">
        <v>44</v>
      </c>
      <c r="I5" s="50" t="s">
        <v>45</v>
      </c>
      <c r="J5" s="50" t="s">
        <v>45</v>
      </c>
      <c r="K5" s="50" t="s">
        <v>45</v>
      </c>
      <c r="L5" s="50" t="s">
        <v>45</v>
      </c>
      <c r="M5" s="50" t="s">
        <v>45</v>
      </c>
      <c r="N5" s="50" t="s">
        <v>45</v>
      </c>
      <c r="O5" s="50" t="s">
        <v>45</v>
      </c>
      <c r="P5" s="50" t="s">
        <v>46</v>
      </c>
      <c r="Q5" s="50" t="s">
        <v>46</v>
      </c>
      <c r="R5" s="50" t="s">
        <v>47</v>
      </c>
      <c r="S5" s="50" t="s">
        <v>47</v>
      </c>
      <c r="T5" s="50" t="s">
        <v>47</v>
      </c>
      <c r="U5" s="50" t="s">
        <v>47</v>
      </c>
      <c r="V5" s="50" t="s">
        <v>48</v>
      </c>
      <c r="W5" s="50" t="s">
        <v>48</v>
      </c>
      <c r="X5" s="50" t="s">
        <v>48</v>
      </c>
      <c r="Y5" s="50" t="s">
        <v>48</v>
      </c>
      <c r="Z5" s="50" t="s">
        <v>48</v>
      </c>
      <c r="AA5" s="50" t="s">
        <v>48</v>
      </c>
      <c r="AB5" s="50" t="s">
        <v>48</v>
      </c>
      <c r="AC5" s="50" t="s">
        <v>48</v>
      </c>
      <c r="AD5" s="50" t="s">
        <v>48</v>
      </c>
      <c r="AE5" s="50" t="s">
        <v>48</v>
      </c>
      <c r="AF5" s="50" t="s">
        <v>48</v>
      </c>
      <c r="AG5" s="50" t="s">
        <v>48</v>
      </c>
      <c r="AH5" s="50" t="s">
        <v>49</v>
      </c>
      <c r="AI5" s="50" t="s">
        <v>49</v>
      </c>
      <c r="AJ5" s="50" t="s">
        <v>49</v>
      </c>
      <c r="AK5" s="50" t="s">
        <v>49</v>
      </c>
      <c r="AL5" s="50" t="s">
        <v>49</v>
      </c>
      <c r="AM5" s="50" t="s">
        <v>49</v>
      </c>
      <c r="AN5" s="50" t="s">
        <v>49</v>
      </c>
      <c r="AO5" s="50" t="s">
        <v>49</v>
      </c>
      <c r="AP5" s="51" t="s">
        <v>49</v>
      </c>
      <c r="AQ5" s="52" t="s">
        <v>49</v>
      </c>
      <c r="AR5" s="52" t="s">
        <v>50</v>
      </c>
      <c r="AS5" s="52" t="s">
        <v>50</v>
      </c>
      <c r="AT5" s="52" t="s">
        <v>50</v>
      </c>
      <c r="AU5" s="52" t="s">
        <v>51</v>
      </c>
      <c r="AV5" s="52" t="s">
        <v>51</v>
      </c>
      <c r="AW5" s="52" t="s">
        <v>51</v>
      </c>
      <c r="AX5" s="52" t="s">
        <v>51</v>
      </c>
      <c r="AY5" s="52" t="s">
        <v>51</v>
      </c>
      <c r="AZ5" s="52" t="s">
        <v>51</v>
      </c>
      <c r="BA5" s="52" t="s">
        <v>51</v>
      </c>
      <c r="BB5" s="52" t="s">
        <v>51</v>
      </c>
      <c r="BC5" s="52" t="s">
        <v>51</v>
      </c>
      <c r="BD5" s="53" t="s">
        <v>52</v>
      </c>
      <c r="BE5" s="53" t="s">
        <v>52</v>
      </c>
      <c r="BF5" s="52" t="s">
        <v>45</v>
      </c>
      <c r="BG5" s="52" t="s">
        <v>45</v>
      </c>
      <c r="BH5" s="52" t="s">
        <v>46</v>
      </c>
      <c r="BI5" s="52" t="s">
        <v>46</v>
      </c>
      <c r="BJ5" s="52" t="s">
        <v>46</v>
      </c>
      <c r="BK5" s="52" t="s">
        <v>47</v>
      </c>
      <c r="BL5" s="52" t="s">
        <v>47</v>
      </c>
      <c r="BM5" s="52" t="s">
        <v>47</v>
      </c>
      <c r="BN5" s="52" t="s">
        <v>80</v>
      </c>
      <c r="BO5" s="52" t="s">
        <v>80</v>
      </c>
      <c r="BP5" s="52" t="s">
        <v>80</v>
      </c>
      <c r="BQ5" s="52" t="s">
        <v>80</v>
      </c>
      <c r="BR5" s="52" t="s">
        <v>81</v>
      </c>
      <c r="BS5" s="52" t="s">
        <v>82</v>
      </c>
      <c r="BT5" s="52" t="s">
        <v>51</v>
      </c>
      <c r="BU5" s="52" t="s">
        <v>51</v>
      </c>
      <c r="BV5" s="52" t="s">
        <v>51</v>
      </c>
      <c r="BW5" s="52" t="s">
        <v>51</v>
      </c>
      <c r="BX5" s="52" t="s">
        <v>51</v>
      </c>
      <c r="BY5" s="52" t="s">
        <v>51</v>
      </c>
      <c r="BZ5" s="52" t="s">
        <v>51</v>
      </c>
      <c r="CA5" s="52" t="s">
        <v>52</v>
      </c>
      <c r="CB5" s="52" t="s">
        <v>52</v>
      </c>
    </row>
    <row r="6" spans="1:80" s="6" customFormat="1" ht="27" customHeight="1">
      <c r="A6" s="47"/>
      <c r="B6" s="48"/>
      <c r="C6" s="53" t="s">
        <v>29</v>
      </c>
      <c r="D6" s="53" t="s">
        <v>43</v>
      </c>
      <c r="E6" s="53" t="s">
        <v>37</v>
      </c>
      <c r="F6" s="53" t="s">
        <v>53</v>
      </c>
      <c r="G6" s="53" t="s">
        <v>54</v>
      </c>
      <c r="H6" s="53" t="s">
        <v>55</v>
      </c>
      <c r="I6" s="53" t="s">
        <v>56</v>
      </c>
      <c r="J6" s="53" t="s">
        <v>57</v>
      </c>
      <c r="K6" s="53" t="s">
        <v>58</v>
      </c>
      <c r="L6" s="53" t="s">
        <v>59</v>
      </c>
      <c r="M6" s="53" t="s">
        <v>32</v>
      </c>
      <c r="N6" s="53" t="s">
        <v>36</v>
      </c>
      <c r="O6" s="53" t="s">
        <v>60</v>
      </c>
      <c r="P6" s="53" t="s">
        <v>60</v>
      </c>
      <c r="Q6" s="53" t="s">
        <v>58</v>
      </c>
      <c r="R6" s="53" t="s">
        <v>61</v>
      </c>
      <c r="S6" s="53" t="s">
        <v>62</v>
      </c>
      <c r="T6" s="53" t="s">
        <v>58</v>
      </c>
      <c r="U6" s="53" t="s">
        <v>28</v>
      </c>
      <c r="V6" s="53" t="s">
        <v>63</v>
      </c>
      <c r="W6" s="53" t="s">
        <v>64</v>
      </c>
      <c r="X6" s="53" t="s">
        <v>65</v>
      </c>
      <c r="Y6" s="53" t="s">
        <v>66</v>
      </c>
      <c r="Z6" s="53" t="s">
        <v>67</v>
      </c>
      <c r="AA6" s="53" t="s">
        <v>68</v>
      </c>
      <c r="AB6" s="53" t="s">
        <v>69</v>
      </c>
      <c r="AC6" s="53" t="s">
        <v>70</v>
      </c>
      <c r="AD6" s="53" t="s">
        <v>59</v>
      </c>
      <c r="AE6" s="53" t="s">
        <v>30</v>
      </c>
      <c r="AF6" s="53" t="s">
        <v>71</v>
      </c>
      <c r="AG6" s="53" t="s">
        <v>72</v>
      </c>
      <c r="AH6" s="53" t="s">
        <v>73</v>
      </c>
      <c r="AI6" s="53" t="s">
        <v>74</v>
      </c>
      <c r="AJ6" s="53" t="s">
        <v>33</v>
      </c>
      <c r="AK6" s="53" t="s">
        <v>38</v>
      </c>
      <c r="AL6" s="53" t="s">
        <v>39</v>
      </c>
      <c r="AM6" s="53" t="s">
        <v>41</v>
      </c>
      <c r="AN6" s="53" t="s">
        <v>42</v>
      </c>
      <c r="AO6" s="53" t="s">
        <v>75</v>
      </c>
      <c r="AP6" s="54" t="s">
        <v>40</v>
      </c>
      <c r="AQ6" s="53" t="s">
        <v>76</v>
      </c>
      <c r="AR6" s="53" t="s">
        <v>25</v>
      </c>
      <c r="AS6" s="53" t="s">
        <v>27</v>
      </c>
      <c r="AT6" s="53" t="s">
        <v>29</v>
      </c>
      <c r="AU6" s="53" t="s">
        <v>61</v>
      </c>
      <c r="AV6" s="55" t="s">
        <v>25</v>
      </c>
      <c r="AW6" s="55" t="s">
        <v>26</v>
      </c>
      <c r="AX6" s="55" t="s">
        <v>27</v>
      </c>
      <c r="AY6" s="55" t="s">
        <v>77</v>
      </c>
      <c r="AZ6" s="55" t="s">
        <v>28</v>
      </c>
      <c r="BA6" s="55" t="s">
        <v>23</v>
      </c>
      <c r="BB6" s="55" t="s">
        <v>78</v>
      </c>
      <c r="BC6" s="55" t="s">
        <v>60</v>
      </c>
      <c r="BD6" s="55" t="s">
        <v>79</v>
      </c>
      <c r="BE6" s="55" t="s">
        <v>64</v>
      </c>
      <c r="BF6" s="52" t="s">
        <v>69</v>
      </c>
      <c r="BG6" s="52" t="s">
        <v>23</v>
      </c>
      <c r="BH6" s="52" t="s">
        <v>63</v>
      </c>
      <c r="BI6" s="52" t="s">
        <v>25</v>
      </c>
      <c r="BJ6" s="52" t="s">
        <v>77</v>
      </c>
      <c r="BK6" s="52" t="s">
        <v>64</v>
      </c>
      <c r="BL6" s="52" t="s">
        <v>27</v>
      </c>
      <c r="BM6" s="52" t="s">
        <v>59</v>
      </c>
      <c r="BN6" s="52" t="s">
        <v>24</v>
      </c>
      <c r="BO6" s="52" t="s">
        <v>27</v>
      </c>
      <c r="BP6" s="52" t="s">
        <v>77</v>
      </c>
      <c r="BQ6" s="52" t="s">
        <v>29</v>
      </c>
      <c r="BR6" s="52" t="s">
        <v>83</v>
      </c>
      <c r="BS6" s="52" t="s">
        <v>63</v>
      </c>
      <c r="BT6" s="52" t="s">
        <v>64</v>
      </c>
      <c r="BU6" s="52" t="s">
        <v>79</v>
      </c>
      <c r="BV6" s="52" t="s">
        <v>63</v>
      </c>
      <c r="BW6" s="52" t="s">
        <v>24</v>
      </c>
      <c r="BX6" s="52" t="s">
        <v>31</v>
      </c>
      <c r="BY6" s="52" t="s">
        <v>84</v>
      </c>
      <c r="BZ6" s="52" t="s">
        <v>30</v>
      </c>
      <c r="CA6" s="52" t="s">
        <v>61</v>
      </c>
      <c r="CB6" s="52" t="s">
        <v>27</v>
      </c>
    </row>
    <row r="7" spans="1:80" s="2" customFormat="1" ht="18.75" customHeight="1">
      <c r="A7" s="7"/>
      <c r="B7" s="7" t="s">
        <v>9</v>
      </c>
      <c r="C7" s="56">
        <v>474.4</v>
      </c>
      <c r="D7" s="56">
        <v>468.6</v>
      </c>
      <c r="E7" s="56">
        <v>465.1</v>
      </c>
      <c r="F7" s="56">
        <v>469.6</v>
      </c>
      <c r="G7" s="56">
        <v>537</v>
      </c>
      <c r="H7" s="56">
        <v>455.1</v>
      </c>
      <c r="I7" s="56">
        <v>504.5</v>
      </c>
      <c r="J7" s="56">
        <v>604.4</v>
      </c>
      <c r="K7" s="56">
        <v>741.2</v>
      </c>
      <c r="L7" s="56">
        <v>735.9</v>
      </c>
      <c r="M7" s="56">
        <v>463.4</v>
      </c>
      <c r="N7" s="56">
        <v>467.6</v>
      </c>
      <c r="O7" s="56">
        <v>737.5</v>
      </c>
      <c r="P7" s="56">
        <v>528.4</v>
      </c>
      <c r="Q7" s="56">
        <v>535.4</v>
      </c>
      <c r="R7" s="56">
        <v>492.5</v>
      </c>
      <c r="S7" s="56">
        <v>576.1</v>
      </c>
      <c r="T7" s="56">
        <v>582.5</v>
      </c>
      <c r="U7" s="56">
        <v>570.4</v>
      </c>
      <c r="V7" s="56">
        <v>569.4</v>
      </c>
      <c r="W7" s="56">
        <v>564.6</v>
      </c>
      <c r="X7" s="56">
        <v>609.9</v>
      </c>
      <c r="Y7" s="56">
        <v>499.5</v>
      </c>
      <c r="Z7" s="56">
        <v>519.7</v>
      </c>
      <c r="AA7" s="56">
        <v>511.8</v>
      </c>
      <c r="AB7" s="56">
        <v>725.4</v>
      </c>
      <c r="AC7" s="56">
        <v>728.4</v>
      </c>
      <c r="AD7" s="56">
        <v>601.5</v>
      </c>
      <c r="AE7" s="56">
        <v>749.8</v>
      </c>
      <c r="AF7" s="56">
        <v>739.7</v>
      </c>
      <c r="AG7" s="56">
        <v>731.6</v>
      </c>
      <c r="AH7" s="56">
        <v>736.5</v>
      </c>
      <c r="AI7" s="56">
        <v>478.5</v>
      </c>
      <c r="AJ7" s="56">
        <v>369.6</v>
      </c>
      <c r="AK7" s="56">
        <v>378.8</v>
      </c>
      <c r="AL7" s="56">
        <v>384.9</v>
      </c>
      <c r="AM7" s="56">
        <v>454.4</v>
      </c>
      <c r="AN7" s="56">
        <v>738.5</v>
      </c>
      <c r="AO7" s="56">
        <v>735.5</v>
      </c>
      <c r="AP7" s="56">
        <v>465.1</v>
      </c>
      <c r="AQ7" s="56">
        <v>732.7</v>
      </c>
      <c r="AR7" s="56">
        <v>562</v>
      </c>
      <c r="AS7" s="56">
        <v>565.9</v>
      </c>
      <c r="AT7" s="56">
        <v>556.1</v>
      </c>
      <c r="AU7" s="56">
        <v>533.3</v>
      </c>
      <c r="AV7" s="56">
        <v>534.9</v>
      </c>
      <c r="AW7" s="56">
        <v>561.5</v>
      </c>
      <c r="AX7" s="56">
        <v>543.1</v>
      </c>
      <c r="AY7" s="56">
        <v>574.3</v>
      </c>
      <c r="AZ7" s="56">
        <v>577.6</v>
      </c>
      <c r="BA7" s="56">
        <v>582</v>
      </c>
      <c r="BB7" s="56">
        <v>503.7</v>
      </c>
      <c r="BC7" s="56">
        <v>568.6</v>
      </c>
      <c r="BD7" s="56">
        <v>555</v>
      </c>
      <c r="BE7" s="56">
        <v>563.5</v>
      </c>
      <c r="BF7" s="57">
        <v>471.2</v>
      </c>
      <c r="BG7" s="57">
        <v>727.2</v>
      </c>
      <c r="BH7" s="57">
        <v>586.9</v>
      </c>
      <c r="BI7" s="57">
        <v>379.9</v>
      </c>
      <c r="BJ7" s="57">
        <v>504.7</v>
      </c>
      <c r="BK7" s="57">
        <v>558.2</v>
      </c>
      <c r="BL7" s="57">
        <v>570.9</v>
      </c>
      <c r="BM7" s="57">
        <v>589.7</v>
      </c>
      <c r="BN7" s="57">
        <v>568.4</v>
      </c>
      <c r="BO7" s="57">
        <v>567.5</v>
      </c>
      <c r="BP7" s="57">
        <v>564.1</v>
      </c>
      <c r="BQ7" s="57">
        <v>571.4</v>
      </c>
      <c r="BR7" s="57">
        <v>466.4</v>
      </c>
      <c r="BS7" s="57">
        <v>572</v>
      </c>
      <c r="BT7" s="57">
        <v>564.9</v>
      </c>
      <c r="BU7" s="57">
        <v>569.6</v>
      </c>
      <c r="BV7" s="57">
        <v>579.2</v>
      </c>
      <c r="BW7" s="57">
        <v>468.1</v>
      </c>
      <c r="BX7" s="57">
        <v>460.3</v>
      </c>
      <c r="BY7" s="57">
        <v>561.3</v>
      </c>
      <c r="BZ7" s="57">
        <v>623.3</v>
      </c>
      <c r="CA7" s="57">
        <v>562.6</v>
      </c>
      <c r="CB7" s="57">
        <v>585.4</v>
      </c>
    </row>
    <row r="8" spans="1:80" s="2" customFormat="1" ht="18.75" customHeight="1" thickBot="1">
      <c r="A8" s="7"/>
      <c r="B8" s="7" t="s">
        <v>10</v>
      </c>
      <c r="C8" s="56">
        <v>474.4</v>
      </c>
      <c r="D8" s="56">
        <v>468.6</v>
      </c>
      <c r="E8" s="56">
        <v>465.1</v>
      </c>
      <c r="F8" s="56">
        <v>469.6</v>
      </c>
      <c r="G8" s="56">
        <v>537</v>
      </c>
      <c r="H8" s="56">
        <v>455.1</v>
      </c>
      <c r="I8" s="56">
        <v>504.5</v>
      </c>
      <c r="J8" s="56">
        <v>604.4</v>
      </c>
      <c r="K8" s="56">
        <v>741.2</v>
      </c>
      <c r="L8" s="56">
        <v>735.9</v>
      </c>
      <c r="M8" s="56">
        <v>463.4</v>
      </c>
      <c r="N8" s="56">
        <v>467.6</v>
      </c>
      <c r="O8" s="56">
        <v>737.5</v>
      </c>
      <c r="P8" s="56">
        <v>528.4</v>
      </c>
      <c r="Q8" s="56">
        <v>535.4</v>
      </c>
      <c r="R8" s="56">
        <v>492.5</v>
      </c>
      <c r="S8" s="56">
        <v>576.1</v>
      </c>
      <c r="T8" s="56">
        <v>582.5</v>
      </c>
      <c r="U8" s="56">
        <v>570.4</v>
      </c>
      <c r="V8" s="56">
        <v>569.4</v>
      </c>
      <c r="W8" s="56">
        <v>564.6</v>
      </c>
      <c r="X8" s="56">
        <v>609.9</v>
      </c>
      <c r="Y8" s="56">
        <v>499.5</v>
      </c>
      <c r="Z8" s="56">
        <v>519.7</v>
      </c>
      <c r="AA8" s="56">
        <v>511.8</v>
      </c>
      <c r="AB8" s="56">
        <v>725.4</v>
      </c>
      <c r="AC8" s="56">
        <v>728.4</v>
      </c>
      <c r="AD8" s="56">
        <v>601.5</v>
      </c>
      <c r="AE8" s="56">
        <v>749.8</v>
      </c>
      <c r="AF8" s="56">
        <v>739.7</v>
      </c>
      <c r="AG8" s="56">
        <v>731.6</v>
      </c>
      <c r="AH8" s="56">
        <v>736.5</v>
      </c>
      <c r="AI8" s="56">
        <v>478.5</v>
      </c>
      <c r="AJ8" s="56">
        <v>369.6</v>
      </c>
      <c r="AK8" s="56">
        <v>378.8</v>
      </c>
      <c r="AL8" s="56">
        <v>384.9</v>
      </c>
      <c r="AM8" s="56">
        <v>454.4</v>
      </c>
      <c r="AN8" s="56">
        <v>738.5</v>
      </c>
      <c r="AO8" s="56">
        <v>735.5</v>
      </c>
      <c r="AP8" s="56">
        <v>465.1</v>
      </c>
      <c r="AQ8" s="56">
        <v>732.7</v>
      </c>
      <c r="AR8" s="56">
        <v>562</v>
      </c>
      <c r="AS8" s="56">
        <v>565.9</v>
      </c>
      <c r="AT8" s="56">
        <v>556.1</v>
      </c>
      <c r="AU8" s="56">
        <v>533.3</v>
      </c>
      <c r="AV8" s="56">
        <v>534.9</v>
      </c>
      <c r="AW8" s="56">
        <v>561.5</v>
      </c>
      <c r="AX8" s="56">
        <v>543.1</v>
      </c>
      <c r="AY8" s="56">
        <v>574.3</v>
      </c>
      <c r="AZ8" s="56">
        <v>577.6</v>
      </c>
      <c r="BA8" s="56">
        <v>582</v>
      </c>
      <c r="BB8" s="56">
        <v>503.7</v>
      </c>
      <c r="BC8" s="56">
        <v>568.6</v>
      </c>
      <c r="BD8" s="56">
        <v>555</v>
      </c>
      <c r="BE8" s="56">
        <v>563.5</v>
      </c>
      <c r="BF8" s="57">
        <v>471.2</v>
      </c>
      <c r="BG8" s="57">
        <v>727.2</v>
      </c>
      <c r="BH8" s="57">
        <v>586.9</v>
      </c>
      <c r="BI8" s="57">
        <v>379.9</v>
      </c>
      <c r="BJ8" s="57">
        <v>504.7</v>
      </c>
      <c r="BK8" s="57">
        <v>558.2</v>
      </c>
      <c r="BL8" s="57">
        <v>570.9</v>
      </c>
      <c r="BM8" s="57">
        <v>589.7</v>
      </c>
      <c r="BN8" s="57">
        <v>568.4</v>
      </c>
      <c r="BO8" s="57">
        <v>567.5</v>
      </c>
      <c r="BP8" s="57">
        <v>564.1</v>
      </c>
      <c r="BQ8" s="57">
        <v>571.4</v>
      </c>
      <c r="BR8" s="57">
        <v>466.4</v>
      </c>
      <c r="BS8" s="57">
        <v>572</v>
      </c>
      <c r="BT8" s="57">
        <v>564.9</v>
      </c>
      <c r="BU8" s="57">
        <v>569.6</v>
      </c>
      <c r="BV8" s="57">
        <v>579.2</v>
      </c>
      <c r="BW8" s="57">
        <v>468.1</v>
      </c>
      <c r="BX8" s="57">
        <v>460.3</v>
      </c>
      <c r="BY8" s="57">
        <v>561.3</v>
      </c>
      <c r="BZ8" s="57">
        <v>623.3</v>
      </c>
      <c r="CA8" s="57">
        <v>562.6</v>
      </c>
      <c r="CB8" s="57">
        <v>585.4</v>
      </c>
    </row>
    <row r="9" spans="1:80" s="2" customFormat="1" ht="18.75" customHeight="1" thickTop="1">
      <c r="A9" s="40" t="s">
        <v>6</v>
      </c>
      <c r="B9" s="8" t="s">
        <v>3</v>
      </c>
      <c r="C9" s="20">
        <f>C8*45%/100</f>
        <v>2.1348</v>
      </c>
      <c r="D9" s="20">
        <f>D8*45%/100</f>
        <v>2.1087000000000002</v>
      </c>
      <c r="E9" s="20">
        <f>E8*45%/100</f>
        <v>2.09295</v>
      </c>
      <c r="F9" s="20">
        <f>F8*25%/100</f>
        <v>1.1740000000000002</v>
      </c>
      <c r="G9" s="20">
        <f>G8*45%/100</f>
        <v>2.4165</v>
      </c>
      <c r="H9" s="20">
        <f>H8*25%/100</f>
        <v>1.13775</v>
      </c>
      <c r="I9" s="20">
        <f>I8*25%/100</f>
        <v>1.26125</v>
      </c>
      <c r="J9" s="20">
        <f aca="true" t="shared" si="0" ref="J9:AR9">J8*45%/100</f>
        <v>2.7198</v>
      </c>
      <c r="K9" s="20">
        <f t="shared" si="0"/>
        <v>3.3354000000000004</v>
      </c>
      <c r="L9" s="20">
        <f>L8*25%/100</f>
        <v>1.83975</v>
      </c>
      <c r="M9" s="20">
        <f>M8*25%/100</f>
        <v>1.1584999999999999</v>
      </c>
      <c r="N9" s="20">
        <f>N8*25%/100</f>
        <v>1.169</v>
      </c>
      <c r="O9" s="20">
        <f>O8*25%/100</f>
        <v>1.84375</v>
      </c>
      <c r="P9" s="20">
        <f t="shared" si="0"/>
        <v>2.3778</v>
      </c>
      <c r="Q9" s="20">
        <f>Q8*25%/100</f>
        <v>1.3385</v>
      </c>
      <c r="R9" s="20">
        <f>R8*2%/100</f>
        <v>0.09849999999999999</v>
      </c>
      <c r="S9" s="20">
        <f>S8*25%/100</f>
        <v>1.44025</v>
      </c>
      <c r="T9" s="20">
        <f>T8*25%/100</f>
        <v>1.45625</v>
      </c>
      <c r="U9" s="20">
        <f>U8*20%/100</f>
        <v>1.1408</v>
      </c>
      <c r="V9" s="20">
        <f>V8*25%/100</f>
        <v>1.4235</v>
      </c>
      <c r="W9" s="20">
        <f>W8*25%/100</f>
        <v>1.4115</v>
      </c>
      <c r="X9" s="20">
        <f>X8*25%/100</f>
        <v>1.52475</v>
      </c>
      <c r="Y9" s="20">
        <f>Y8*25%/100</f>
        <v>1.24875</v>
      </c>
      <c r="Z9" s="20">
        <f>Z8*45%/100</f>
        <v>2.3386500000000003</v>
      </c>
      <c r="AA9" s="20">
        <f t="shared" si="0"/>
        <v>2.3031</v>
      </c>
      <c r="AB9" s="20">
        <f t="shared" si="0"/>
        <v>3.2643</v>
      </c>
      <c r="AC9" s="20">
        <f t="shared" si="0"/>
        <v>3.2777999999999996</v>
      </c>
      <c r="AD9" s="20">
        <f>AD8*25%/100</f>
        <v>1.50375</v>
      </c>
      <c r="AE9" s="20">
        <f t="shared" si="0"/>
        <v>3.3741</v>
      </c>
      <c r="AF9" s="20">
        <f>AF8*40%/100</f>
        <v>2.9588000000000005</v>
      </c>
      <c r="AG9" s="20">
        <f>AG8*40%/100</f>
        <v>2.9264000000000006</v>
      </c>
      <c r="AH9" s="20">
        <f>AH8*25%/100</f>
        <v>1.84125</v>
      </c>
      <c r="AI9" s="20">
        <f>AI8*25%/100</f>
        <v>1.19625</v>
      </c>
      <c r="AJ9" s="20">
        <f>AJ8*25%/100</f>
        <v>0.924</v>
      </c>
      <c r="AK9" s="20">
        <f>AK8*30%/100</f>
        <v>1.1364</v>
      </c>
      <c r="AL9" s="20">
        <f>AL8*25%/100</f>
        <v>0.9622499999999999</v>
      </c>
      <c r="AM9" s="20">
        <f>AM8*25%/100</f>
        <v>1.136</v>
      </c>
      <c r="AN9" s="20">
        <f>AN8*25%/100</f>
        <v>1.84625</v>
      </c>
      <c r="AO9" s="20">
        <f t="shared" si="0"/>
        <v>3.30975</v>
      </c>
      <c r="AP9" s="20">
        <f>AP8*25%/100</f>
        <v>1.16275</v>
      </c>
      <c r="AQ9" s="20">
        <f t="shared" si="0"/>
        <v>3.2971500000000002</v>
      </c>
      <c r="AR9" s="20">
        <f>AR8*25%/100</f>
        <v>1.405</v>
      </c>
      <c r="AS9" s="20">
        <f aca="true" t="shared" si="1" ref="AS9:CB9">AS8*45%/100</f>
        <v>2.54655</v>
      </c>
      <c r="AT9" s="20">
        <f>AT8*25%/100</f>
        <v>1.39025</v>
      </c>
      <c r="AU9" s="20">
        <f>AU8*25%/100</f>
        <v>1.3332499999999998</v>
      </c>
      <c r="AV9" s="20">
        <f>AV8*25%/100</f>
        <v>1.33725</v>
      </c>
      <c r="AW9" s="20">
        <f>AW8*25%/100</f>
        <v>1.40375</v>
      </c>
      <c r="AX9" s="20">
        <f>AX8*25%/100</f>
        <v>1.35775</v>
      </c>
      <c r="AY9" s="20">
        <f t="shared" si="1"/>
        <v>2.58435</v>
      </c>
      <c r="AZ9" s="20">
        <f t="shared" si="1"/>
        <v>2.5992</v>
      </c>
      <c r="BA9" s="20">
        <f t="shared" si="1"/>
        <v>2.619</v>
      </c>
      <c r="BB9" s="20">
        <f t="shared" si="1"/>
        <v>2.26665</v>
      </c>
      <c r="BC9" s="20">
        <f t="shared" si="1"/>
        <v>2.5587</v>
      </c>
      <c r="BD9" s="20">
        <f t="shared" si="1"/>
        <v>2.4975</v>
      </c>
      <c r="BE9" s="20">
        <f t="shared" si="1"/>
        <v>2.53575</v>
      </c>
      <c r="BF9" s="20">
        <f t="shared" si="1"/>
        <v>2.1204</v>
      </c>
      <c r="BG9" s="20">
        <f>BG8*45%/100</f>
        <v>3.2724</v>
      </c>
      <c r="BH9" s="20">
        <f t="shared" si="1"/>
        <v>2.6410500000000003</v>
      </c>
      <c r="BI9" s="20">
        <f>BI8*40%/100</f>
        <v>1.5196</v>
      </c>
      <c r="BJ9" s="20">
        <f t="shared" si="1"/>
        <v>2.27115</v>
      </c>
      <c r="BK9" s="20">
        <f t="shared" si="1"/>
        <v>2.5119000000000002</v>
      </c>
      <c r="BL9" s="20">
        <f t="shared" si="1"/>
        <v>2.56905</v>
      </c>
      <c r="BM9" s="20">
        <f t="shared" si="1"/>
        <v>2.6536500000000003</v>
      </c>
      <c r="BN9" s="20">
        <f t="shared" si="1"/>
        <v>2.5578</v>
      </c>
      <c r="BO9" s="20">
        <f t="shared" si="1"/>
        <v>2.55375</v>
      </c>
      <c r="BP9" s="20">
        <f t="shared" si="1"/>
        <v>2.53845</v>
      </c>
      <c r="BQ9" s="20">
        <f t="shared" si="1"/>
        <v>2.5713</v>
      </c>
      <c r="BR9" s="20">
        <f t="shared" si="1"/>
        <v>2.0987999999999998</v>
      </c>
      <c r="BS9" s="20">
        <f t="shared" si="1"/>
        <v>2.5740000000000003</v>
      </c>
      <c r="BT9" s="20">
        <f t="shared" si="1"/>
        <v>2.5420499999999997</v>
      </c>
      <c r="BU9" s="20">
        <f t="shared" si="1"/>
        <v>2.5632</v>
      </c>
      <c r="BV9" s="20">
        <f t="shared" si="1"/>
        <v>2.6064000000000003</v>
      </c>
      <c r="BW9" s="20">
        <f t="shared" si="1"/>
        <v>2.10645</v>
      </c>
      <c r="BX9" s="20">
        <f t="shared" si="1"/>
        <v>2.0713500000000002</v>
      </c>
      <c r="BY9" s="20">
        <f t="shared" si="1"/>
        <v>2.5258499999999997</v>
      </c>
      <c r="BZ9" s="20">
        <f t="shared" si="1"/>
        <v>2.80485</v>
      </c>
      <c r="CA9" s="20">
        <f t="shared" si="1"/>
        <v>2.5317000000000003</v>
      </c>
      <c r="CB9" s="20">
        <f t="shared" si="1"/>
        <v>2.6343</v>
      </c>
    </row>
    <row r="10" spans="1:80" s="5" customFormat="1" ht="18.75" customHeight="1">
      <c r="A10" s="41"/>
      <c r="B10" s="9" t="s">
        <v>13</v>
      </c>
      <c r="C10" s="21">
        <f aca="true" t="shared" si="2" ref="C10:H10">1007.68*C9</f>
        <v>2151.1952639999995</v>
      </c>
      <c r="D10" s="21">
        <f t="shared" si="2"/>
        <v>2124.894816</v>
      </c>
      <c r="E10" s="21">
        <f t="shared" si="2"/>
        <v>2109.023856</v>
      </c>
      <c r="F10" s="21">
        <f t="shared" si="2"/>
        <v>1183.0163200000002</v>
      </c>
      <c r="G10" s="21">
        <f t="shared" si="2"/>
        <v>2435.05872</v>
      </c>
      <c r="H10" s="21">
        <f t="shared" si="2"/>
        <v>1146.48792</v>
      </c>
      <c r="I10" s="21">
        <f aca="true" t="shared" si="3" ref="I10:AR10">1007.68*I9</f>
        <v>1270.9363999999998</v>
      </c>
      <c r="J10" s="21">
        <f t="shared" si="3"/>
        <v>2740.688064</v>
      </c>
      <c r="K10" s="21">
        <f t="shared" si="3"/>
        <v>3361.0158720000004</v>
      </c>
      <c r="L10" s="21">
        <f t="shared" si="3"/>
        <v>1853.8792799999999</v>
      </c>
      <c r="M10" s="21">
        <f t="shared" si="3"/>
        <v>1167.39728</v>
      </c>
      <c r="N10" s="21">
        <f t="shared" si="3"/>
        <v>1177.97792</v>
      </c>
      <c r="O10" s="21">
        <f t="shared" si="3"/>
        <v>1857.9099999999999</v>
      </c>
      <c r="P10" s="21">
        <f t="shared" si="3"/>
        <v>2396.0615040000002</v>
      </c>
      <c r="Q10" s="21">
        <f t="shared" si="3"/>
        <v>1348.7796799999999</v>
      </c>
      <c r="R10" s="21">
        <f t="shared" si="3"/>
        <v>99.25647999999998</v>
      </c>
      <c r="S10" s="21">
        <f t="shared" si="3"/>
        <v>1451.3111199999998</v>
      </c>
      <c r="T10" s="21">
        <f t="shared" si="3"/>
        <v>1467.434</v>
      </c>
      <c r="U10" s="21">
        <f t="shared" si="3"/>
        <v>1149.561344</v>
      </c>
      <c r="V10" s="21">
        <f t="shared" si="3"/>
        <v>1434.43248</v>
      </c>
      <c r="W10" s="21">
        <f t="shared" si="3"/>
        <v>1422.34032</v>
      </c>
      <c r="X10" s="21">
        <f t="shared" si="3"/>
        <v>1536.46008</v>
      </c>
      <c r="Y10" s="21">
        <f t="shared" si="3"/>
        <v>1258.3404</v>
      </c>
      <c r="Z10" s="21">
        <f t="shared" si="3"/>
        <v>2356.6108320000003</v>
      </c>
      <c r="AA10" s="21">
        <f t="shared" si="3"/>
        <v>2320.787808</v>
      </c>
      <c r="AB10" s="21">
        <f t="shared" si="3"/>
        <v>3289.369824</v>
      </c>
      <c r="AC10" s="21">
        <f t="shared" si="3"/>
        <v>3302.9735039999996</v>
      </c>
      <c r="AD10" s="21">
        <f t="shared" si="3"/>
        <v>1515.2987999999998</v>
      </c>
      <c r="AE10" s="21">
        <f t="shared" si="3"/>
        <v>3400.0130879999997</v>
      </c>
      <c r="AF10" s="21">
        <f t="shared" si="3"/>
        <v>2981.5235840000005</v>
      </c>
      <c r="AG10" s="21">
        <f t="shared" si="3"/>
        <v>2948.8747520000006</v>
      </c>
      <c r="AH10" s="21">
        <f t="shared" si="3"/>
        <v>1855.3908</v>
      </c>
      <c r="AI10" s="21">
        <f t="shared" si="3"/>
        <v>1205.4372</v>
      </c>
      <c r="AJ10" s="21">
        <f t="shared" si="3"/>
        <v>931.09632</v>
      </c>
      <c r="AK10" s="21">
        <f t="shared" si="3"/>
        <v>1145.127552</v>
      </c>
      <c r="AL10" s="21">
        <f t="shared" si="3"/>
        <v>969.6400799999999</v>
      </c>
      <c r="AM10" s="21">
        <f t="shared" si="3"/>
        <v>1144.7244799999999</v>
      </c>
      <c r="AN10" s="21">
        <f t="shared" si="3"/>
        <v>1860.4291999999998</v>
      </c>
      <c r="AO10" s="21">
        <f t="shared" si="3"/>
        <v>3335.16888</v>
      </c>
      <c r="AP10" s="21">
        <f t="shared" si="3"/>
        <v>1171.6799199999998</v>
      </c>
      <c r="AQ10" s="21">
        <f t="shared" si="3"/>
        <v>3322.472112</v>
      </c>
      <c r="AR10" s="21">
        <f t="shared" si="3"/>
        <v>1415.7903999999999</v>
      </c>
      <c r="AS10" s="21">
        <f aca="true" t="shared" si="4" ref="AS10:CB10">1007.68*AS9</f>
        <v>2566.1075039999996</v>
      </c>
      <c r="AT10" s="21">
        <f t="shared" si="4"/>
        <v>1400.9271199999998</v>
      </c>
      <c r="AU10" s="21">
        <f t="shared" si="4"/>
        <v>1343.4893599999998</v>
      </c>
      <c r="AV10" s="21">
        <f t="shared" si="4"/>
        <v>1347.52008</v>
      </c>
      <c r="AW10" s="21">
        <f t="shared" si="4"/>
        <v>1414.5308</v>
      </c>
      <c r="AX10" s="21">
        <f t="shared" si="4"/>
        <v>1368.17752</v>
      </c>
      <c r="AY10" s="21">
        <f t="shared" si="4"/>
        <v>2604.197808</v>
      </c>
      <c r="AZ10" s="21">
        <f t="shared" si="4"/>
        <v>2619.161856</v>
      </c>
      <c r="BA10" s="21">
        <f t="shared" si="4"/>
        <v>2639.1139200000002</v>
      </c>
      <c r="BB10" s="21">
        <f t="shared" si="4"/>
        <v>2284.057872</v>
      </c>
      <c r="BC10" s="21">
        <f t="shared" si="4"/>
        <v>2578.3508159999997</v>
      </c>
      <c r="BD10" s="21">
        <f t="shared" si="4"/>
        <v>2516.6808</v>
      </c>
      <c r="BE10" s="21">
        <f t="shared" si="4"/>
        <v>2555.22456</v>
      </c>
      <c r="BF10" s="21">
        <f t="shared" si="4"/>
        <v>2136.684672</v>
      </c>
      <c r="BG10" s="21">
        <f t="shared" si="4"/>
        <v>3297.532032</v>
      </c>
      <c r="BH10" s="21">
        <f t="shared" si="4"/>
        <v>2661.3332640000003</v>
      </c>
      <c r="BI10" s="21">
        <f t="shared" si="4"/>
        <v>1531.270528</v>
      </c>
      <c r="BJ10" s="21">
        <f t="shared" si="4"/>
        <v>2288.592432</v>
      </c>
      <c r="BK10" s="21">
        <f t="shared" si="4"/>
        <v>2531.191392</v>
      </c>
      <c r="BL10" s="21">
        <f t="shared" si="4"/>
        <v>2588.780304</v>
      </c>
      <c r="BM10" s="21">
        <f t="shared" si="4"/>
        <v>2674.030032</v>
      </c>
      <c r="BN10" s="21">
        <f t="shared" si="4"/>
        <v>2577.4439039999997</v>
      </c>
      <c r="BO10" s="21">
        <f t="shared" si="4"/>
        <v>2573.3628</v>
      </c>
      <c r="BP10" s="21">
        <f t="shared" si="4"/>
        <v>2557.945296</v>
      </c>
      <c r="BQ10" s="21">
        <f t="shared" si="4"/>
        <v>2591.047584</v>
      </c>
      <c r="BR10" s="21">
        <f t="shared" si="4"/>
        <v>2114.9187839999995</v>
      </c>
      <c r="BS10" s="21">
        <f t="shared" si="4"/>
        <v>2593.76832</v>
      </c>
      <c r="BT10" s="21">
        <f t="shared" si="4"/>
        <v>2561.5729439999996</v>
      </c>
      <c r="BU10" s="21">
        <f t="shared" si="4"/>
        <v>2582.885376</v>
      </c>
      <c r="BV10" s="21">
        <f t="shared" si="4"/>
        <v>2626.417152</v>
      </c>
      <c r="BW10" s="21">
        <f t="shared" si="4"/>
        <v>2122.627536</v>
      </c>
      <c r="BX10" s="21">
        <f t="shared" si="4"/>
        <v>2087.2579680000003</v>
      </c>
      <c r="BY10" s="21">
        <f t="shared" si="4"/>
        <v>2545.2485279999996</v>
      </c>
      <c r="BZ10" s="21">
        <f t="shared" si="4"/>
        <v>2826.391248</v>
      </c>
      <c r="CA10" s="21">
        <f t="shared" si="4"/>
        <v>2551.1434560000002</v>
      </c>
      <c r="CB10" s="21">
        <f t="shared" si="4"/>
        <v>2654.531424</v>
      </c>
    </row>
    <row r="11" spans="1:80" s="2" customFormat="1" ht="18.75" customHeight="1">
      <c r="A11" s="41"/>
      <c r="B11" s="9" t="s">
        <v>2</v>
      </c>
      <c r="C11" s="22">
        <f aca="true" t="shared" si="5" ref="C11:H11">C10/C7/12</f>
        <v>0.37787999999999994</v>
      </c>
      <c r="D11" s="22">
        <f t="shared" si="5"/>
        <v>0.37788</v>
      </c>
      <c r="E11" s="22">
        <f t="shared" si="5"/>
        <v>0.37787999999999994</v>
      </c>
      <c r="F11" s="22">
        <f t="shared" si="5"/>
        <v>0.20993333333333333</v>
      </c>
      <c r="G11" s="22">
        <f t="shared" si="5"/>
        <v>0.37788</v>
      </c>
      <c r="H11" s="22">
        <f t="shared" si="5"/>
        <v>0.20993333333333333</v>
      </c>
      <c r="I11" s="22">
        <f aca="true" t="shared" si="6" ref="I11:AR11">I10/I7/12</f>
        <v>0.2099333333333333</v>
      </c>
      <c r="J11" s="22">
        <f t="shared" si="6"/>
        <v>0.37788</v>
      </c>
      <c r="K11" s="22">
        <f t="shared" si="6"/>
        <v>0.37788</v>
      </c>
      <c r="L11" s="22">
        <f t="shared" si="6"/>
        <v>0.20993333333333333</v>
      </c>
      <c r="M11" s="22">
        <f t="shared" si="6"/>
        <v>0.20993333333333333</v>
      </c>
      <c r="N11" s="22">
        <f t="shared" si="6"/>
        <v>0.20993333333333333</v>
      </c>
      <c r="O11" s="22">
        <f t="shared" si="6"/>
        <v>0.2099333333333333</v>
      </c>
      <c r="P11" s="22">
        <f t="shared" si="6"/>
        <v>0.37788000000000005</v>
      </c>
      <c r="Q11" s="22">
        <f t="shared" si="6"/>
        <v>0.2099333333333333</v>
      </c>
      <c r="R11" s="22">
        <f t="shared" si="6"/>
        <v>0.016794666666666663</v>
      </c>
      <c r="S11" s="22">
        <f t="shared" si="6"/>
        <v>0.2099333333333333</v>
      </c>
      <c r="T11" s="22">
        <f t="shared" si="6"/>
        <v>0.20993333333333333</v>
      </c>
      <c r="U11" s="22">
        <f t="shared" si="6"/>
        <v>0.16794666666666666</v>
      </c>
      <c r="V11" s="22">
        <f t="shared" si="6"/>
        <v>0.20993333333333333</v>
      </c>
      <c r="W11" s="22">
        <f t="shared" si="6"/>
        <v>0.20993333333333333</v>
      </c>
      <c r="X11" s="22">
        <f t="shared" si="6"/>
        <v>0.20993333333333333</v>
      </c>
      <c r="Y11" s="22">
        <f t="shared" si="6"/>
        <v>0.20993333333333333</v>
      </c>
      <c r="Z11" s="22">
        <f t="shared" si="6"/>
        <v>0.37788</v>
      </c>
      <c r="AA11" s="22">
        <f t="shared" si="6"/>
        <v>0.37788</v>
      </c>
      <c r="AB11" s="22">
        <f t="shared" si="6"/>
        <v>0.37788</v>
      </c>
      <c r="AC11" s="22">
        <f t="shared" si="6"/>
        <v>0.37788</v>
      </c>
      <c r="AD11" s="22">
        <f t="shared" si="6"/>
        <v>0.2099333333333333</v>
      </c>
      <c r="AE11" s="22">
        <f t="shared" si="6"/>
        <v>0.37788</v>
      </c>
      <c r="AF11" s="22">
        <f t="shared" si="6"/>
        <v>0.3358933333333334</v>
      </c>
      <c r="AG11" s="22">
        <f t="shared" si="6"/>
        <v>0.3358933333333334</v>
      </c>
      <c r="AH11" s="22">
        <f t="shared" si="6"/>
        <v>0.2099333333333333</v>
      </c>
      <c r="AI11" s="22">
        <f t="shared" si="6"/>
        <v>0.20993333333333333</v>
      </c>
      <c r="AJ11" s="22">
        <f t="shared" si="6"/>
        <v>0.2099333333333333</v>
      </c>
      <c r="AK11" s="22">
        <f t="shared" si="6"/>
        <v>0.25192</v>
      </c>
      <c r="AL11" s="22">
        <f t="shared" si="6"/>
        <v>0.20993333333333333</v>
      </c>
      <c r="AM11" s="22">
        <f t="shared" si="6"/>
        <v>0.2099333333333333</v>
      </c>
      <c r="AN11" s="22">
        <f t="shared" si="6"/>
        <v>0.2099333333333333</v>
      </c>
      <c r="AO11" s="22">
        <f t="shared" si="6"/>
        <v>0.37788</v>
      </c>
      <c r="AP11" s="22">
        <f t="shared" si="6"/>
        <v>0.2099333333333333</v>
      </c>
      <c r="AQ11" s="22">
        <f t="shared" si="6"/>
        <v>0.37788</v>
      </c>
      <c r="AR11" s="22">
        <f t="shared" si="6"/>
        <v>0.2099333333333333</v>
      </c>
      <c r="AS11" s="22">
        <f aca="true" t="shared" si="7" ref="AS11:CB11">AS10/AS7/12</f>
        <v>0.37788</v>
      </c>
      <c r="AT11" s="22">
        <f t="shared" si="7"/>
        <v>0.2099333333333333</v>
      </c>
      <c r="AU11" s="22">
        <f t="shared" si="7"/>
        <v>0.2099333333333333</v>
      </c>
      <c r="AV11" s="22">
        <f t="shared" si="7"/>
        <v>0.20993333333333333</v>
      </c>
      <c r="AW11" s="22">
        <f t="shared" si="7"/>
        <v>0.20993333333333333</v>
      </c>
      <c r="AX11" s="22">
        <f t="shared" si="7"/>
        <v>0.2099333333333333</v>
      </c>
      <c r="AY11" s="22">
        <f t="shared" si="7"/>
        <v>0.37788</v>
      </c>
      <c r="AZ11" s="22">
        <f t="shared" si="7"/>
        <v>0.37788</v>
      </c>
      <c r="BA11" s="22">
        <f t="shared" si="7"/>
        <v>0.37788000000000005</v>
      </c>
      <c r="BB11" s="22">
        <f t="shared" si="7"/>
        <v>0.37788</v>
      </c>
      <c r="BC11" s="22">
        <f t="shared" si="7"/>
        <v>0.37787999999999994</v>
      </c>
      <c r="BD11" s="22">
        <f t="shared" si="7"/>
        <v>0.37788</v>
      </c>
      <c r="BE11" s="22">
        <f t="shared" si="7"/>
        <v>0.37788</v>
      </c>
      <c r="BF11" s="22">
        <f t="shared" si="7"/>
        <v>0.37788</v>
      </c>
      <c r="BG11" s="22">
        <f t="shared" si="7"/>
        <v>0.37788</v>
      </c>
      <c r="BH11" s="22">
        <f t="shared" si="7"/>
        <v>0.37788000000000005</v>
      </c>
      <c r="BI11" s="22">
        <f t="shared" si="7"/>
        <v>0.3358933333333334</v>
      </c>
      <c r="BJ11" s="22">
        <f t="shared" si="7"/>
        <v>0.37788</v>
      </c>
      <c r="BK11" s="22">
        <f t="shared" si="7"/>
        <v>0.37788</v>
      </c>
      <c r="BL11" s="22">
        <f t="shared" si="7"/>
        <v>0.37788</v>
      </c>
      <c r="BM11" s="22">
        <f t="shared" si="7"/>
        <v>0.37788</v>
      </c>
      <c r="BN11" s="22">
        <f t="shared" si="7"/>
        <v>0.37788</v>
      </c>
      <c r="BO11" s="22">
        <f t="shared" si="7"/>
        <v>0.37788</v>
      </c>
      <c r="BP11" s="22">
        <f t="shared" si="7"/>
        <v>0.37788</v>
      </c>
      <c r="BQ11" s="22">
        <f t="shared" si="7"/>
        <v>0.37788</v>
      </c>
      <c r="BR11" s="22">
        <f t="shared" si="7"/>
        <v>0.37787999999999994</v>
      </c>
      <c r="BS11" s="22">
        <f t="shared" si="7"/>
        <v>0.37788</v>
      </c>
      <c r="BT11" s="22">
        <f t="shared" si="7"/>
        <v>0.37787999999999994</v>
      </c>
      <c r="BU11" s="22">
        <f t="shared" si="7"/>
        <v>0.37788</v>
      </c>
      <c r="BV11" s="22">
        <f t="shared" si="7"/>
        <v>0.37788</v>
      </c>
      <c r="BW11" s="22">
        <f t="shared" si="7"/>
        <v>0.37788</v>
      </c>
      <c r="BX11" s="22">
        <f t="shared" si="7"/>
        <v>0.37788000000000005</v>
      </c>
      <c r="BY11" s="22">
        <f t="shared" si="7"/>
        <v>0.37788</v>
      </c>
      <c r="BZ11" s="22">
        <f t="shared" si="7"/>
        <v>0.37788</v>
      </c>
      <c r="CA11" s="22">
        <f t="shared" si="7"/>
        <v>0.37788</v>
      </c>
      <c r="CB11" s="22">
        <f t="shared" si="7"/>
        <v>0.37788</v>
      </c>
    </row>
    <row r="12" spans="1:80" s="2" customFormat="1" ht="18.75" customHeight="1" thickBot="1">
      <c r="A12" s="42"/>
      <c r="B12" s="10" t="s">
        <v>0</v>
      </c>
      <c r="C12" s="23" t="s">
        <v>14</v>
      </c>
      <c r="D12" s="23" t="s">
        <v>14</v>
      </c>
      <c r="E12" s="23" t="s">
        <v>14</v>
      </c>
      <c r="F12" s="23" t="s">
        <v>14</v>
      </c>
      <c r="G12" s="23" t="s">
        <v>14</v>
      </c>
      <c r="H12" s="23" t="s">
        <v>14</v>
      </c>
      <c r="I12" s="23" t="s">
        <v>14</v>
      </c>
      <c r="J12" s="23" t="s">
        <v>14</v>
      </c>
      <c r="K12" s="23" t="s">
        <v>14</v>
      </c>
      <c r="L12" s="23" t="s">
        <v>14</v>
      </c>
      <c r="M12" s="23" t="s">
        <v>14</v>
      </c>
      <c r="N12" s="23" t="s">
        <v>14</v>
      </c>
      <c r="O12" s="23" t="s">
        <v>14</v>
      </c>
      <c r="P12" s="23" t="s">
        <v>14</v>
      </c>
      <c r="Q12" s="23" t="s">
        <v>14</v>
      </c>
      <c r="R12" s="23" t="s">
        <v>14</v>
      </c>
      <c r="S12" s="23" t="s">
        <v>14</v>
      </c>
      <c r="T12" s="23" t="s">
        <v>14</v>
      </c>
      <c r="U12" s="23" t="s">
        <v>14</v>
      </c>
      <c r="V12" s="23" t="s">
        <v>14</v>
      </c>
      <c r="W12" s="23" t="s">
        <v>14</v>
      </c>
      <c r="X12" s="23" t="s">
        <v>14</v>
      </c>
      <c r="Y12" s="23" t="s">
        <v>14</v>
      </c>
      <c r="Z12" s="23" t="s">
        <v>14</v>
      </c>
      <c r="AA12" s="23" t="s">
        <v>14</v>
      </c>
      <c r="AB12" s="23" t="s">
        <v>14</v>
      </c>
      <c r="AC12" s="23" t="s">
        <v>14</v>
      </c>
      <c r="AD12" s="23" t="s">
        <v>14</v>
      </c>
      <c r="AE12" s="23" t="s">
        <v>14</v>
      </c>
      <c r="AF12" s="23" t="s">
        <v>14</v>
      </c>
      <c r="AG12" s="23" t="s">
        <v>14</v>
      </c>
      <c r="AH12" s="23" t="s">
        <v>14</v>
      </c>
      <c r="AI12" s="23" t="s">
        <v>14</v>
      </c>
      <c r="AJ12" s="23" t="s">
        <v>14</v>
      </c>
      <c r="AK12" s="23" t="s">
        <v>14</v>
      </c>
      <c r="AL12" s="23" t="s">
        <v>14</v>
      </c>
      <c r="AM12" s="23" t="s">
        <v>14</v>
      </c>
      <c r="AN12" s="23" t="s">
        <v>14</v>
      </c>
      <c r="AO12" s="23" t="s">
        <v>14</v>
      </c>
      <c r="AP12" s="23" t="s">
        <v>14</v>
      </c>
      <c r="AQ12" s="23" t="s">
        <v>14</v>
      </c>
      <c r="AR12" s="23" t="s">
        <v>14</v>
      </c>
      <c r="AS12" s="23" t="s">
        <v>14</v>
      </c>
      <c r="AT12" s="23" t="s">
        <v>14</v>
      </c>
      <c r="AU12" s="23" t="s">
        <v>14</v>
      </c>
      <c r="AV12" s="23" t="s">
        <v>14</v>
      </c>
      <c r="AW12" s="23" t="s">
        <v>14</v>
      </c>
      <c r="AX12" s="23" t="s">
        <v>14</v>
      </c>
      <c r="AY12" s="23" t="s">
        <v>14</v>
      </c>
      <c r="AZ12" s="23" t="s">
        <v>14</v>
      </c>
      <c r="BA12" s="23" t="s">
        <v>14</v>
      </c>
      <c r="BB12" s="23" t="s">
        <v>14</v>
      </c>
      <c r="BC12" s="23" t="s">
        <v>14</v>
      </c>
      <c r="BD12" s="23" t="s">
        <v>14</v>
      </c>
      <c r="BE12" s="23" t="s">
        <v>14</v>
      </c>
      <c r="BF12" s="23" t="s">
        <v>14</v>
      </c>
      <c r="BG12" s="23" t="s">
        <v>14</v>
      </c>
      <c r="BH12" s="23" t="s">
        <v>14</v>
      </c>
      <c r="BI12" s="23" t="s">
        <v>14</v>
      </c>
      <c r="BJ12" s="23" t="s">
        <v>14</v>
      </c>
      <c r="BK12" s="23" t="s">
        <v>14</v>
      </c>
      <c r="BL12" s="23" t="s">
        <v>14</v>
      </c>
      <c r="BM12" s="23" t="s">
        <v>14</v>
      </c>
      <c r="BN12" s="23" t="s">
        <v>14</v>
      </c>
      <c r="BO12" s="23" t="s">
        <v>14</v>
      </c>
      <c r="BP12" s="23" t="s">
        <v>14</v>
      </c>
      <c r="BQ12" s="23" t="s">
        <v>14</v>
      </c>
      <c r="BR12" s="23" t="s">
        <v>14</v>
      </c>
      <c r="BS12" s="23" t="s">
        <v>14</v>
      </c>
      <c r="BT12" s="23" t="s">
        <v>14</v>
      </c>
      <c r="BU12" s="23" t="s">
        <v>14</v>
      </c>
      <c r="BV12" s="23" t="s">
        <v>14</v>
      </c>
      <c r="BW12" s="23" t="s">
        <v>14</v>
      </c>
      <c r="BX12" s="23" t="s">
        <v>14</v>
      </c>
      <c r="BY12" s="23" t="s">
        <v>14</v>
      </c>
      <c r="BZ12" s="23" t="s">
        <v>14</v>
      </c>
      <c r="CA12" s="23" t="s">
        <v>14</v>
      </c>
      <c r="CB12" s="23" t="s">
        <v>14</v>
      </c>
    </row>
    <row r="13" spans="1:80" s="2" customFormat="1" ht="18.75" customHeight="1" thickTop="1">
      <c r="A13" s="41" t="s">
        <v>16</v>
      </c>
      <c r="B13" s="15" t="s">
        <v>4</v>
      </c>
      <c r="C13" s="24">
        <f>C8*11%/10</f>
        <v>5.2184</v>
      </c>
      <c r="D13" s="24">
        <f>D8*10%/10</f>
        <v>4.686000000000001</v>
      </c>
      <c r="E13" s="24">
        <f>E8*10%/10</f>
        <v>4.651000000000001</v>
      </c>
      <c r="F13" s="24">
        <f>F8*8%/10</f>
        <v>3.7568000000000006</v>
      </c>
      <c r="G13" s="24">
        <f>G8*10%/10</f>
        <v>5.37</v>
      </c>
      <c r="H13" s="24">
        <f>H8*10%/10</f>
        <v>4.551</v>
      </c>
      <c r="I13" s="24">
        <f aca="true" t="shared" si="8" ref="I13:AR13">I8*10%/10</f>
        <v>5.045</v>
      </c>
      <c r="J13" s="24">
        <f>J8*11%/10</f>
        <v>6.6484</v>
      </c>
      <c r="K13" s="24">
        <f>K8*11%/10</f>
        <v>8.153200000000002</v>
      </c>
      <c r="L13" s="24">
        <f>L8*8%/10</f>
        <v>5.8872</v>
      </c>
      <c r="M13" s="24">
        <f>M8*10%/10</f>
        <v>4.634</v>
      </c>
      <c r="N13" s="24">
        <f>N8*8%/10</f>
        <v>3.7408</v>
      </c>
      <c r="O13" s="24">
        <f>O8*8%/10</f>
        <v>5.9</v>
      </c>
      <c r="P13" s="24">
        <f t="shared" si="8"/>
        <v>5.284000000000001</v>
      </c>
      <c r="Q13" s="24">
        <f>Q8*10%/10</f>
        <v>5.354</v>
      </c>
      <c r="R13" s="24">
        <f>R8*8%/10</f>
        <v>3.94</v>
      </c>
      <c r="S13" s="24">
        <f>S8*6%/10</f>
        <v>3.4566000000000003</v>
      </c>
      <c r="T13" s="24">
        <f t="shared" si="8"/>
        <v>5.825</v>
      </c>
      <c r="U13" s="24">
        <f>U8*8%/10</f>
        <v>4.5632</v>
      </c>
      <c r="V13" s="24">
        <f>V8*8%/10</f>
        <v>4.5552</v>
      </c>
      <c r="W13" s="24">
        <f>W8*8%/10</f>
        <v>4.5168</v>
      </c>
      <c r="X13" s="24">
        <f t="shared" si="8"/>
        <v>6.099</v>
      </c>
      <c r="Y13" s="24">
        <f>Y8*8%/10</f>
        <v>3.996</v>
      </c>
      <c r="Z13" s="24">
        <f>Z8*11%/10</f>
        <v>5.716700000000001</v>
      </c>
      <c r="AA13" s="24">
        <f>AA8*11%/10</f>
        <v>5.6298</v>
      </c>
      <c r="AB13" s="24">
        <f>AB8*12%/10</f>
        <v>8.704799999999999</v>
      </c>
      <c r="AC13" s="24">
        <f>AC8*12%/10</f>
        <v>8.740799999999998</v>
      </c>
      <c r="AD13" s="24">
        <f>AD8*8%/10</f>
        <v>4.812</v>
      </c>
      <c r="AE13" s="24">
        <f t="shared" si="8"/>
        <v>7.498</v>
      </c>
      <c r="AF13" s="24">
        <f t="shared" si="8"/>
        <v>7.397000000000001</v>
      </c>
      <c r="AG13" s="24">
        <f t="shared" si="8"/>
        <v>7.316000000000001</v>
      </c>
      <c r="AH13" s="24">
        <f t="shared" si="8"/>
        <v>7.365</v>
      </c>
      <c r="AI13" s="24">
        <f t="shared" si="8"/>
        <v>4.785</v>
      </c>
      <c r="AJ13" s="24">
        <f>AJ8*5%/10</f>
        <v>1.848</v>
      </c>
      <c r="AK13" s="24">
        <f t="shared" si="8"/>
        <v>3.7880000000000003</v>
      </c>
      <c r="AL13" s="24">
        <f t="shared" si="8"/>
        <v>3.849</v>
      </c>
      <c r="AM13" s="24">
        <f>AM8*7%/10</f>
        <v>3.1808</v>
      </c>
      <c r="AN13" s="24">
        <f>AN8*8%/10</f>
        <v>5.9079999999999995</v>
      </c>
      <c r="AO13" s="24">
        <f t="shared" si="8"/>
        <v>7.3549999999999995</v>
      </c>
      <c r="AP13" s="24">
        <f>AP8*8%/10</f>
        <v>3.7208000000000006</v>
      </c>
      <c r="AQ13" s="24">
        <f t="shared" si="8"/>
        <v>7.327000000000001</v>
      </c>
      <c r="AR13" s="24">
        <f>AR8*8%/10</f>
        <v>4.496</v>
      </c>
      <c r="AS13" s="24">
        <f aca="true" t="shared" si="9" ref="AS13:CB13">AS8*10%/10</f>
        <v>5.659000000000001</v>
      </c>
      <c r="AT13" s="24">
        <f>AT8*8%/10</f>
        <v>4.4488</v>
      </c>
      <c r="AU13" s="24">
        <f>AU8*8%/10</f>
        <v>4.266399999999999</v>
      </c>
      <c r="AV13" s="24">
        <f>AV8*8%/10</f>
        <v>4.2792</v>
      </c>
      <c r="AW13" s="24">
        <f t="shared" si="9"/>
        <v>5.615</v>
      </c>
      <c r="AX13" s="24">
        <f>AX8*8%/10</f>
        <v>4.3448</v>
      </c>
      <c r="AY13" s="24">
        <f>AY8*8%/10</f>
        <v>4.594399999999999</v>
      </c>
      <c r="AZ13" s="24">
        <f>AZ8*8%/10</f>
        <v>4.620800000000001</v>
      </c>
      <c r="BA13" s="24">
        <f aca="true" t="shared" si="10" ref="BA13:BT13">BA8*8%/10</f>
        <v>4.656000000000001</v>
      </c>
      <c r="BB13" s="24">
        <f t="shared" si="10"/>
        <v>4.0296</v>
      </c>
      <c r="BC13" s="24">
        <f t="shared" si="10"/>
        <v>4.5488</v>
      </c>
      <c r="BD13" s="24">
        <f>BD8*8%/10</f>
        <v>4.4399999999999995</v>
      </c>
      <c r="BE13" s="24">
        <f t="shared" si="10"/>
        <v>4.508</v>
      </c>
      <c r="BF13" s="24">
        <f t="shared" si="10"/>
        <v>3.7695999999999996</v>
      </c>
      <c r="BG13" s="24">
        <f t="shared" si="10"/>
        <v>5.8176000000000005</v>
      </c>
      <c r="BH13" s="24">
        <f t="shared" si="10"/>
        <v>4.6952</v>
      </c>
      <c r="BI13" s="24">
        <f t="shared" si="10"/>
        <v>3.0392</v>
      </c>
      <c r="BJ13" s="24">
        <f t="shared" si="10"/>
        <v>4.037599999999999</v>
      </c>
      <c r="BK13" s="24">
        <f t="shared" si="10"/>
        <v>4.4656</v>
      </c>
      <c r="BL13" s="24">
        <f t="shared" si="10"/>
        <v>4.5672</v>
      </c>
      <c r="BM13" s="24">
        <f t="shared" si="10"/>
        <v>4.7176</v>
      </c>
      <c r="BN13" s="24">
        <f t="shared" si="10"/>
        <v>4.5472</v>
      </c>
      <c r="BO13" s="24">
        <f t="shared" si="10"/>
        <v>4.54</v>
      </c>
      <c r="BP13" s="24">
        <f t="shared" si="10"/>
        <v>4.5128</v>
      </c>
      <c r="BQ13" s="24">
        <f t="shared" si="10"/>
        <v>4.571199999999999</v>
      </c>
      <c r="BR13" s="24">
        <f t="shared" si="10"/>
        <v>3.7312</v>
      </c>
      <c r="BS13" s="24">
        <f t="shared" si="10"/>
        <v>4.576</v>
      </c>
      <c r="BT13" s="24">
        <f t="shared" si="10"/>
        <v>4.5192</v>
      </c>
      <c r="BU13" s="24">
        <f t="shared" si="9"/>
        <v>5.696000000000001</v>
      </c>
      <c r="BV13" s="24">
        <f>BV8*8%/10</f>
        <v>4.6336</v>
      </c>
      <c r="BW13" s="24">
        <f>BW8*8%/10</f>
        <v>3.7448</v>
      </c>
      <c r="BX13" s="24">
        <f>BX8*8%/10</f>
        <v>3.6824000000000003</v>
      </c>
      <c r="BY13" s="24">
        <f>BY8*8%/10</f>
        <v>4.490399999999999</v>
      </c>
      <c r="BZ13" s="24">
        <f>BZ8*8%/10</f>
        <v>4.9864</v>
      </c>
      <c r="CA13" s="24">
        <f>CA8*8%/10</f>
        <v>4.5008</v>
      </c>
      <c r="CB13" s="24">
        <f t="shared" si="9"/>
        <v>5.854</v>
      </c>
    </row>
    <row r="14" spans="1:80" s="2" customFormat="1" ht="18.75" customHeight="1">
      <c r="A14" s="41"/>
      <c r="B14" s="9" t="s">
        <v>13</v>
      </c>
      <c r="C14" s="22">
        <f aca="true" t="shared" si="11" ref="C14:H14">2281.73*C13</f>
        <v>11906.979831999999</v>
      </c>
      <c r="D14" s="22">
        <f t="shared" si="11"/>
        <v>10692.186780000002</v>
      </c>
      <c r="E14" s="22">
        <f t="shared" si="11"/>
        <v>10612.326230000002</v>
      </c>
      <c r="F14" s="22">
        <f t="shared" si="11"/>
        <v>8572.003264</v>
      </c>
      <c r="G14" s="22">
        <f t="shared" si="11"/>
        <v>12252.8901</v>
      </c>
      <c r="H14" s="22">
        <f t="shared" si="11"/>
        <v>10384.15323</v>
      </c>
      <c r="I14" s="22">
        <f aca="true" t="shared" si="12" ref="I14:AR14">2281.73*I13</f>
        <v>11511.32785</v>
      </c>
      <c r="J14" s="22">
        <f t="shared" si="12"/>
        <v>15169.853732</v>
      </c>
      <c r="K14" s="22">
        <f t="shared" si="12"/>
        <v>18603.401036000003</v>
      </c>
      <c r="L14" s="22">
        <f t="shared" si="12"/>
        <v>13433.000856</v>
      </c>
      <c r="M14" s="22">
        <f t="shared" si="12"/>
        <v>10573.536820000001</v>
      </c>
      <c r="N14" s="22">
        <f t="shared" si="12"/>
        <v>8535.495584</v>
      </c>
      <c r="O14" s="22">
        <f t="shared" si="12"/>
        <v>13462.207</v>
      </c>
      <c r="P14" s="22">
        <f t="shared" si="12"/>
        <v>12056.661320000001</v>
      </c>
      <c r="Q14" s="22">
        <f t="shared" si="12"/>
        <v>12216.38242</v>
      </c>
      <c r="R14" s="22">
        <f t="shared" si="12"/>
        <v>8990.0162</v>
      </c>
      <c r="S14" s="22">
        <f t="shared" si="12"/>
        <v>7887.027918000001</v>
      </c>
      <c r="T14" s="22">
        <f t="shared" si="12"/>
        <v>13291.07725</v>
      </c>
      <c r="U14" s="22">
        <f t="shared" si="12"/>
        <v>10411.990336</v>
      </c>
      <c r="V14" s="22">
        <f t="shared" si="12"/>
        <v>10393.736496</v>
      </c>
      <c r="W14" s="22">
        <f t="shared" si="12"/>
        <v>10306.118064</v>
      </c>
      <c r="X14" s="22">
        <f t="shared" si="12"/>
        <v>13916.271270000001</v>
      </c>
      <c r="Y14" s="22">
        <f t="shared" si="12"/>
        <v>9117.79308</v>
      </c>
      <c r="Z14" s="22">
        <f t="shared" si="12"/>
        <v>13043.965891000003</v>
      </c>
      <c r="AA14" s="22">
        <f t="shared" si="12"/>
        <v>12845.683554000001</v>
      </c>
      <c r="AB14" s="22">
        <f t="shared" si="12"/>
        <v>19862.003303999998</v>
      </c>
      <c r="AC14" s="22">
        <f t="shared" si="12"/>
        <v>19944.145583999998</v>
      </c>
      <c r="AD14" s="22">
        <f t="shared" si="12"/>
        <v>10979.68476</v>
      </c>
      <c r="AE14" s="22">
        <f t="shared" si="12"/>
        <v>17108.41154</v>
      </c>
      <c r="AF14" s="22">
        <f t="shared" si="12"/>
        <v>16877.956810000003</v>
      </c>
      <c r="AG14" s="22">
        <f t="shared" si="12"/>
        <v>16693.136680000003</v>
      </c>
      <c r="AH14" s="22">
        <f t="shared" si="12"/>
        <v>16804.941450000002</v>
      </c>
      <c r="AI14" s="22">
        <f t="shared" si="12"/>
        <v>10918.07805</v>
      </c>
      <c r="AJ14" s="22">
        <f t="shared" si="12"/>
        <v>4216.6370400000005</v>
      </c>
      <c r="AK14" s="22">
        <f t="shared" si="12"/>
        <v>8643.19324</v>
      </c>
      <c r="AL14" s="22">
        <f t="shared" si="12"/>
        <v>8782.378770000001</v>
      </c>
      <c r="AM14" s="22">
        <f t="shared" si="12"/>
        <v>7257.726784</v>
      </c>
      <c r="AN14" s="22">
        <f t="shared" si="12"/>
        <v>13480.46084</v>
      </c>
      <c r="AO14" s="22">
        <f t="shared" si="12"/>
        <v>16782.12415</v>
      </c>
      <c r="AP14" s="22">
        <f t="shared" si="12"/>
        <v>8489.860984</v>
      </c>
      <c r="AQ14" s="22">
        <f t="shared" si="12"/>
        <v>16718.23571</v>
      </c>
      <c r="AR14" s="22">
        <f t="shared" si="12"/>
        <v>10258.658080000001</v>
      </c>
      <c r="AS14" s="22">
        <f aca="true" t="shared" si="13" ref="AS14:CB14">2281.73*AS13</f>
        <v>12912.310070000001</v>
      </c>
      <c r="AT14" s="22">
        <f t="shared" si="13"/>
        <v>10150.960424</v>
      </c>
      <c r="AU14" s="22">
        <f t="shared" si="13"/>
        <v>9734.772871999998</v>
      </c>
      <c r="AV14" s="22">
        <f t="shared" si="13"/>
        <v>9763.979016000001</v>
      </c>
      <c r="AW14" s="22">
        <f t="shared" si="13"/>
        <v>12811.91395</v>
      </c>
      <c r="AX14" s="22">
        <f t="shared" si="13"/>
        <v>9913.660504000001</v>
      </c>
      <c r="AY14" s="22">
        <f t="shared" si="13"/>
        <v>10483.180311999999</v>
      </c>
      <c r="AZ14" s="22">
        <f t="shared" si="13"/>
        <v>10543.417984000002</v>
      </c>
      <c r="BA14" s="22">
        <f t="shared" si="13"/>
        <v>10623.734880000002</v>
      </c>
      <c r="BB14" s="22">
        <f t="shared" si="13"/>
        <v>9194.459208</v>
      </c>
      <c r="BC14" s="22">
        <f t="shared" si="13"/>
        <v>10379.133424</v>
      </c>
      <c r="BD14" s="22">
        <f t="shared" si="13"/>
        <v>10130.8812</v>
      </c>
      <c r="BE14" s="22">
        <f t="shared" si="13"/>
        <v>10286.03884</v>
      </c>
      <c r="BF14" s="22">
        <f t="shared" si="13"/>
        <v>8601.209407999999</v>
      </c>
      <c r="BG14" s="22">
        <f t="shared" si="13"/>
        <v>13274.192448000002</v>
      </c>
      <c r="BH14" s="22">
        <f t="shared" si="13"/>
        <v>10713.178695999999</v>
      </c>
      <c r="BI14" s="22">
        <f t="shared" si="13"/>
        <v>6934.6338160000005</v>
      </c>
      <c r="BJ14" s="22">
        <f t="shared" si="13"/>
        <v>9212.713048</v>
      </c>
      <c r="BK14" s="22">
        <f t="shared" si="13"/>
        <v>10189.293488000001</v>
      </c>
      <c r="BL14" s="22">
        <f t="shared" si="13"/>
        <v>10421.117256</v>
      </c>
      <c r="BM14" s="22">
        <f t="shared" si="13"/>
        <v>10764.289448</v>
      </c>
      <c r="BN14" s="22">
        <f t="shared" si="13"/>
        <v>10375.482656</v>
      </c>
      <c r="BO14" s="22">
        <f t="shared" si="13"/>
        <v>10359.0542</v>
      </c>
      <c r="BP14" s="22">
        <f t="shared" si="13"/>
        <v>10296.991144000001</v>
      </c>
      <c r="BQ14" s="22">
        <f t="shared" si="13"/>
        <v>10430.244175999998</v>
      </c>
      <c r="BR14" s="22">
        <f t="shared" si="13"/>
        <v>8513.590976</v>
      </c>
      <c r="BS14" s="22">
        <f t="shared" si="13"/>
        <v>10441.196479999999</v>
      </c>
      <c r="BT14" s="22">
        <f t="shared" si="13"/>
        <v>10311.594216</v>
      </c>
      <c r="BU14" s="22">
        <f t="shared" si="13"/>
        <v>12996.734080000002</v>
      </c>
      <c r="BV14" s="22">
        <f t="shared" si="13"/>
        <v>10572.624128000001</v>
      </c>
      <c r="BW14" s="22">
        <f t="shared" si="13"/>
        <v>8544.622504</v>
      </c>
      <c r="BX14" s="22">
        <f t="shared" si="13"/>
        <v>8402.242552000002</v>
      </c>
      <c r="BY14" s="22">
        <f t="shared" si="13"/>
        <v>10245.880392</v>
      </c>
      <c r="BZ14" s="22">
        <f t="shared" si="13"/>
        <v>11377.618472</v>
      </c>
      <c r="CA14" s="22">
        <f t="shared" si="13"/>
        <v>10269.610384</v>
      </c>
      <c r="CB14" s="22">
        <f t="shared" si="13"/>
        <v>13357.24742</v>
      </c>
    </row>
    <row r="15" spans="1:80" s="2" customFormat="1" ht="18.75" customHeight="1">
      <c r="A15" s="41"/>
      <c r="B15" s="9" t="s">
        <v>2</v>
      </c>
      <c r="C15" s="22">
        <f aca="true" t="shared" si="14" ref="C15:H15">C14/C7/12</f>
        <v>2.0915858333333333</v>
      </c>
      <c r="D15" s="22">
        <f t="shared" si="14"/>
        <v>1.901441666666667</v>
      </c>
      <c r="E15" s="22">
        <f t="shared" si="14"/>
        <v>1.901441666666667</v>
      </c>
      <c r="F15" s="22">
        <f t="shared" si="14"/>
        <v>1.5211533333333334</v>
      </c>
      <c r="G15" s="22">
        <f t="shared" si="14"/>
        <v>1.9014416666666667</v>
      </c>
      <c r="H15" s="22">
        <f t="shared" si="14"/>
        <v>1.9014416666666667</v>
      </c>
      <c r="I15" s="22">
        <f aca="true" t="shared" si="15" ref="I15:AR15">I14/I7/12</f>
        <v>1.9014416666666667</v>
      </c>
      <c r="J15" s="22">
        <f t="shared" si="15"/>
        <v>2.0915858333333333</v>
      </c>
      <c r="K15" s="22">
        <f t="shared" si="15"/>
        <v>2.0915858333333337</v>
      </c>
      <c r="L15" s="22">
        <f t="shared" si="15"/>
        <v>1.5211533333333334</v>
      </c>
      <c r="M15" s="22">
        <f t="shared" si="15"/>
        <v>1.901441666666667</v>
      </c>
      <c r="N15" s="22">
        <f t="shared" si="15"/>
        <v>1.5211533333333334</v>
      </c>
      <c r="O15" s="22">
        <f t="shared" si="15"/>
        <v>1.5211533333333334</v>
      </c>
      <c r="P15" s="22">
        <f t="shared" si="15"/>
        <v>1.901441666666667</v>
      </c>
      <c r="Q15" s="22">
        <f t="shared" si="15"/>
        <v>1.9014416666666667</v>
      </c>
      <c r="R15" s="22">
        <f t="shared" si="15"/>
        <v>1.5211533333333334</v>
      </c>
      <c r="S15" s="22">
        <f t="shared" si="15"/>
        <v>1.140865</v>
      </c>
      <c r="T15" s="22">
        <f t="shared" si="15"/>
        <v>1.9014416666666667</v>
      </c>
      <c r="U15" s="22">
        <f t="shared" si="15"/>
        <v>1.5211533333333334</v>
      </c>
      <c r="V15" s="22">
        <f t="shared" si="15"/>
        <v>1.5211533333333334</v>
      </c>
      <c r="W15" s="22">
        <f t="shared" si="15"/>
        <v>1.5211533333333334</v>
      </c>
      <c r="X15" s="22">
        <f t="shared" si="15"/>
        <v>1.901441666666667</v>
      </c>
      <c r="Y15" s="22">
        <f t="shared" si="15"/>
        <v>1.5211533333333334</v>
      </c>
      <c r="Z15" s="22">
        <f t="shared" si="15"/>
        <v>2.0915858333333337</v>
      </c>
      <c r="AA15" s="22">
        <f t="shared" si="15"/>
        <v>2.0915858333333337</v>
      </c>
      <c r="AB15" s="22">
        <f t="shared" si="15"/>
        <v>2.28173</v>
      </c>
      <c r="AC15" s="22">
        <f t="shared" si="15"/>
        <v>2.28173</v>
      </c>
      <c r="AD15" s="22">
        <f t="shared" si="15"/>
        <v>1.5211533333333334</v>
      </c>
      <c r="AE15" s="22">
        <f t="shared" si="15"/>
        <v>1.901441666666667</v>
      </c>
      <c r="AF15" s="22">
        <f t="shared" si="15"/>
        <v>1.901441666666667</v>
      </c>
      <c r="AG15" s="22">
        <f t="shared" si="15"/>
        <v>1.901441666666667</v>
      </c>
      <c r="AH15" s="22">
        <f t="shared" si="15"/>
        <v>1.901441666666667</v>
      </c>
      <c r="AI15" s="22">
        <f t="shared" si="15"/>
        <v>1.9014416666666667</v>
      </c>
      <c r="AJ15" s="22">
        <f t="shared" si="15"/>
        <v>0.9507208333333335</v>
      </c>
      <c r="AK15" s="22">
        <f t="shared" si="15"/>
        <v>1.9014416666666667</v>
      </c>
      <c r="AL15" s="22">
        <f t="shared" si="15"/>
        <v>1.901441666666667</v>
      </c>
      <c r="AM15" s="22">
        <f t="shared" si="15"/>
        <v>1.3310091666666668</v>
      </c>
      <c r="AN15" s="22">
        <f t="shared" si="15"/>
        <v>1.5211533333333334</v>
      </c>
      <c r="AO15" s="22">
        <f t="shared" si="15"/>
        <v>1.9014416666666667</v>
      </c>
      <c r="AP15" s="22">
        <f t="shared" si="15"/>
        <v>1.5211533333333334</v>
      </c>
      <c r="AQ15" s="22">
        <f t="shared" si="15"/>
        <v>1.9014416666666667</v>
      </c>
      <c r="AR15" s="22">
        <f t="shared" si="15"/>
        <v>1.5211533333333334</v>
      </c>
      <c r="AS15" s="22">
        <f aca="true" t="shared" si="16" ref="AS15:CB15">AS14/AS7/12</f>
        <v>1.901441666666667</v>
      </c>
      <c r="AT15" s="22">
        <f t="shared" si="16"/>
        <v>1.5211533333333334</v>
      </c>
      <c r="AU15" s="22">
        <f t="shared" si="16"/>
        <v>1.5211533333333331</v>
      </c>
      <c r="AV15" s="22">
        <f t="shared" si="16"/>
        <v>1.5211533333333336</v>
      </c>
      <c r="AW15" s="22">
        <f t="shared" si="16"/>
        <v>1.9014416666666667</v>
      </c>
      <c r="AX15" s="22">
        <f t="shared" si="16"/>
        <v>1.5211533333333334</v>
      </c>
      <c r="AY15" s="22">
        <f t="shared" si="16"/>
        <v>1.5211533333333334</v>
      </c>
      <c r="AZ15" s="22">
        <f t="shared" si="16"/>
        <v>1.5211533333333334</v>
      </c>
      <c r="BA15" s="22">
        <f t="shared" si="16"/>
        <v>1.5211533333333336</v>
      </c>
      <c r="BB15" s="22">
        <f t="shared" si="16"/>
        <v>1.5211533333333334</v>
      </c>
      <c r="BC15" s="22">
        <f t="shared" si="16"/>
        <v>1.5211533333333334</v>
      </c>
      <c r="BD15" s="22">
        <f t="shared" si="16"/>
        <v>1.5211533333333334</v>
      </c>
      <c r="BE15" s="22">
        <f t="shared" si="16"/>
        <v>1.5211533333333334</v>
      </c>
      <c r="BF15" s="22">
        <f t="shared" si="16"/>
        <v>1.5211533333333331</v>
      </c>
      <c r="BG15" s="22">
        <f t="shared" si="16"/>
        <v>1.5211533333333334</v>
      </c>
      <c r="BH15" s="22">
        <f t="shared" si="16"/>
        <v>1.5211533333333334</v>
      </c>
      <c r="BI15" s="22">
        <f t="shared" si="16"/>
        <v>1.5211533333333336</v>
      </c>
      <c r="BJ15" s="22">
        <f t="shared" si="16"/>
        <v>1.5211533333333334</v>
      </c>
      <c r="BK15" s="22">
        <f t="shared" si="16"/>
        <v>1.5211533333333334</v>
      </c>
      <c r="BL15" s="22">
        <f t="shared" si="16"/>
        <v>1.5211533333333334</v>
      </c>
      <c r="BM15" s="22">
        <f t="shared" si="16"/>
        <v>1.5211533333333331</v>
      </c>
      <c r="BN15" s="22">
        <f t="shared" si="16"/>
        <v>1.5211533333333334</v>
      </c>
      <c r="BO15" s="22">
        <f t="shared" si="16"/>
        <v>1.5211533333333334</v>
      </c>
      <c r="BP15" s="22">
        <f t="shared" si="16"/>
        <v>1.5211533333333334</v>
      </c>
      <c r="BQ15" s="22">
        <f t="shared" si="16"/>
        <v>1.5211533333333331</v>
      </c>
      <c r="BR15" s="22">
        <f t="shared" si="16"/>
        <v>1.5211533333333334</v>
      </c>
      <c r="BS15" s="22">
        <f t="shared" si="16"/>
        <v>1.5211533333333331</v>
      </c>
      <c r="BT15" s="22">
        <f t="shared" si="16"/>
        <v>1.5211533333333334</v>
      </c>
      <c r="BU15" s="22">
        <f t="shared" si="16"/>
        <v>1.901441666666667</v>
      </c>
      <c r="BV15" s="22">
        <f t="shared" si="16"/>
        <v>1.5211533333333334</v>
      </c>
      <c r="BW15" s="22">
        <f t="shared" si="16"/>
        <v>1.5211533333333334</v>
      </c>
      <c r="BX15" s="22">
        <f t="shared" si="16"/>
        <v>1.5211533333333336</v>
      </c>
      <c r="BY15" s="22">
        <f t="shared" si="16"/>
        <v>1.5211533333333334</v>
      </c>
      <c r="BZ15" s="22">
        <f t="shared" si="16"/>
        <v>1.5211533333333334</v>
      </c>
      <c r="CA15" s="22">
        <f t="shared" si="16"/>
        <v>1.5211533333333334</v>
      </c>
      <c r="CB15" s="22">
        <f t="shared" si="16"/>
        <v>1.9014416666666667</v>
      </c>
    </row>
    <row r="16" spans="1:80" s="2" customFormat="1" ht="18.75" customHeight="1" thickBot="1">
      <c r="A16" s="42"/>
      <c r="B16" s="10" t="s">
        <v>0</v>
      </c>
      <c r="C16" s="23" t="s">
        <v>14</v>
      </c>
      <c r="D16" s="23" t="s">
        <v>14</v>
      </c>
      <c r="E16" s="23" t="s">
        <v>14</v>
      </c>
      <c r="F16" s="23" t="s">
        <v>14</v>
      </c>
      <c r="G16" s="23" t="s">
        <v>14</v>
      </c>
      <c r="H16" s="23" t="s">
        <v>14</v>
      </c>
      <c r="I16" s="23" t="s">
        <v>14</v>
      </c>
      <c r="J16" s="23" t="s">
        <v>14</v>
      </c>
      <c r="K16" s="23" t="s">
        <v>14</v>
      </c>
      <c r="L16" s="23" t="s">
        <v>14</v>
      </c>
      <c r="M16" s="23" t="s">
        <v>14</v>
      </c>
      <c r="N16" s="23" t="s">
        <v>14</v>
      </c>
      <c r="O16" s="23" t="s">
        <v>14</v>
      </c>
      <c r="P16" s="23" t="s">
        <v>14</v>
      </c>
      <c r="Q16" s="23" t="s">
        <v>14</v>
      </c>
      <c r="R16" s="23" t="s">
        <v>14</v>
      </c>
      <c r="S16" s="23" t="s">
        <v>14</v>
      </c>
      <c r="T16" s="23" t="s">
        <v>14</v>
      </c>
      <c r="U16" s="23" t="s">
        <v>14</v>
      </c>
      <c r="V16" s="23" t="s">
        <v>14</v>
      </c>
      <c r="W16" s="23" t="s">
        <v>14</v>
      </c>
      <c r="X16" s="23" t="s">
        <v>14</v>
      </c>
      <c r="Y16" s="23" t="s">
        <v>14</v>
      </c>
      <c r="Z16" s="23" t="s">
        <v>14</v>
      </c>
      <c r="AA16" s="23" t="s">
        <v>14</v>
      </c>
      <c r="AB16" s="23" t="s">
        <v>14</v>
      </c>
      <c r="AC16" s="23" t="s">
        <v>14</v>
      </c>
      <c r="AD16" s="23" t="s">
        <v>14</v>
      </c>
      <c r="AE16" s="23" t="s">
        <v>14</v>
      </c>
      <c r="AF16" s="23" t="s">
        <v>14</v>
      </c>
      <c r="AG16" s="23" t="s">
        <v>14</v>
      </c>
      <c r="AH16" s="23" t="s">
        <v>14</v>
      </c>
      <c r="AI16" s="23" t="s">
        <v>14</v>
      </c>
      <c r="AJ16" s="23" t="s">
        <v>14</v>
      </c>
      <c r="AK16" s="23" t="s">
        <v>14</v>
      </c>
      <c r="AL16" s="23" t="s">
        <v>14</v>
      </c>
      <c r="AM16" s="23" t="s">
        <v>14</v>
      </c>
      <c r="AN16" s="23" t="s">
        <v>14</v>
      </c>
      <c r="AO16" s="23" t="s">
        <v>14</v>
      </c>
      <c r="AP16" s="23" t="s">
        <v>14</v>
      </c>
      <c r="AQ16" s="23" t="s">
        <v>14</v>
      </c>
      <c r="AR16" s="23" t="s">
        <v>14</v>
      </c>
      <c r="AS16" s="23" t="s">
        <v>14</v>
      </c>
      <c r="AT16" s="23" t="s">
        <v>14</v>
      </c>
      <c r="AU16" s="23" t="s">
        <v>14</v>
      </c>
      <c r="AV16" s="23" t="s">
        <v>14</v>
      </c>
      <c r="AW16" s="23" t="s">
        <v>14</v>
      </c>
      <c r="AX16" s="23" t="s">
        <v>14</v>
      </c>
      <c r="AY16" s="23" t="s">
        <v>14</v>
      </c>
      <c r="AZ16" s="23" t="s">
        <v>14</v>
      </c>
      <c r="BA16" s="23" t="s">
        <v>14</v>
      </c>
      <c r="BB16" s="23" t="s">
        <v>14</v>
      </c>
      <c r="BC16" s="23" t="s">
        <v>14</v>
      </c>
      <c r="BD16" s="23" t="s">
        <v>14</v>
      </c>
      <c r="BE16" s="23" t="s">
        <v>14</v>
      </c>
      <c r="BF16" s="23" t="s">
        <v>14</v>
      </c>
      <c r="BG16" s="23" t="s">
        <v>14</v>
      </c>
      <c r="BH16" s="23" t="s">
        <v>14</v>
      </c>
      <c r="BI16" s="23" t="s">
        <v>14</v>
      </c>
      <c r="BJ16" s="23" t="s">
        <v>14</v>
      </c>
      <c r="BK16" s="23" t="s">
        <v>14</v>
      </c>
      <c r="BL16" s="23" t="s">
        <v>14</v>
      </c>
      <c r="BM16" s="23" t="s">
        <v>14</v>
      </c>
      <c r="BN16" s="23" t="s">
        <v>14</v>
      </c>
      <c r="BO16" s="23" t="s">
        <v>14</v>
      </c>
      <c r="BP16" s="23" t="s">
        <v>14</v>
      </c>
      <c r="BQ16" s="23" t="s">
        <v>14</v>
      </c>
      <c r="BR16" s="23" t="s">
        <v>14</v>
      </c>
      <c r="BS16" s="23" t="s">
        <v>14</v>
      </c>
      <c r="BT16" s="23" t="s">
        <v>14</v>
      </c>
      <c r="BU16" s="23" t="s">
        <v>14</v>
      </c>
      <c r="BV16" s="23" t="s">
        <v>14</v>
      </c>
      <c r="BW16" s="23" t="s">
        <v>14</v>
      </c>
      <c r="BX16" s="23" t="s">
        <v>14</v>
      </c>
      <c r="BY16" s="23" t="s">
        <v>14</v>
      </c>
      <c r="BZ16" s="23" t="s">
        <v>14</v>
      </c>
      <c r="CA16" s="23" t="s">
        <v>14</v>
      </c>
      <c r="CB16" s="23" t="s">
        <v>14</v>
      </c>
    </row>
    <row r="17" spans="1:80" s="16" customFormat="1" ht="18.75" customHeight="1" thickTop="1">
      <c r="A17" s="40" t="s">
        <v>17</v>
      </c>
      <c r="B17" s="11" t="s">
        <v>11</v>
      </c>
      <c r="C17" s="25">
        <v>288.1</v>
      </c>
      <c r="D17" s="25">
        <v>290.1</v>
      </c>
      <c r="E17" s="25">
        <v>369</v>
      </c>
      <c r="F17" s="39">
        <v>366</v>
      </c>
      <c r="G17" s="25">
        <v>422</v>
      </c>
      <c r="H17" s="25">
        <v>360</v>
      </c>
      <c r="I17" s="25">
        <v>334</v>
      </c>
      <c r="J17" s="25">
        <v>390</v>
      </c>
      <c r="K17" s="25">
        <v>452</v>
      </c>
      <c r="L17" s="25">
        <v>702</v>
      </c>
      <c r="M17" s="25">
        <v>432</v>
      </c>
      <c r="N17" s="25">
        <v>432</v>
      </c>
      <c r="O17" s="25">
        <v>669</v>
      </c>
      <c r="P17" s="25">
        <v>459</v>
      </c>
      <c r="Q17" s="25">
        <v>490</v>
      </c>
      <c r="R17" s="25">
        <v>501</v>
      </c>
      <c r="S17" s="25">
        <v>615</v>
      </c>
      <c r="T17" s="25">
        <v>543</v>
      </c>
      <c r="U17" s="25">
        <v>555</v>
      </c>
      <c r="V17" s="25">
        <v>558</v>
      </c>
      <c r="W17" s="25">
        <v>553</v>
      </c>
      <c r="X17" s="25">
        <v>565</v>
      </c>
      <c r="Y17" s="25">
        <v>472</v>
      </c>
      <c r="Z17" s="25">
        <v>339</v>
      </c>
      <c r="AA17" s="25">
        <v>350</v>
      </c>
      <c r="AB17" s="25">
        <v>453</v>
      </c>
      <c r="AC17" s="25">
        <v>452</v>
      </c>
      <c r="AD17" s="25">
        <v>551</v>
      </c>
      <c r="AE17" s="25">
        <v>666</v>
      </c>
      <c r="AF17" s="25">
        <v>664</v>
      </c>
      <c r="AG17" s="25">
        <v>676</v>
      </c>
      <c r="AH17" s="25">
        <v>626</v>
      </c>
      <c r="AI17" s="25">
        <v>429</v>
      </c>
      <c r="AJ17" s="25">
        <v>356</v>
      </c>
      <c r="AK17" s="25">
        <v>355</v>
      </c>
      <c r="AL17" s="25">
        <v>360</v>
      </c>
      <c r="AM17" s="25">
        <v>445</v>
      </c>
      <c r="AN17" s="25">
        <v>737</v>
      </c>
      <c r="AO17" s="25">
        <v>666</v>
      </c>
      <c r="AP17" s="25">
        <v>434</v>
      </c>
      <c r="AQ17" s="25">
        <v>667</v>
      </c>
      <c r="AR17" s="25">
        <v>557</v>
      </c>
      <c r="AS17" s="25">
        <v>501</v>
      </c>
      <c r="AT17" s="25">
        <v>549</v>
      </c>
      <c r="AU17" s="25">
        <v>517</v>
      </c>
      <c r="AV17" s="25">
        <v>537</v>
      </c>
      <c r="AW17" s="25">
        <v>537</v>
      </c>
      <c r="AX17" s="25">
        <v>563</v>
      </c>
      <c r="AY17" s="25">
        <v>563</v>
      </c>
      <c r="AZ17" s="25">
        <v>561</v>
      </c>
      <c r="BA17" s="25">
        <v>547</v>
      </c>
      <c r="BB17" s="25">
        <v>473</v>
      </c>
      <c r="BC17" s="25">
        <v>563</v>
      </c>
      <c r="BD17" s="25">
        <v>553</v>
      </c>
      <c r="BE17" s="25">
        <v>548</v>
      </c>
      <c r="BF17" s="25">
        <v>429</v>
      </c>
      <c r="BG17" s="25">
        <v>727.2</v>
      </c>
      <c r="BH17" s="25">
        <v>557</v>
      </c>
      <c r="BI17" s="25">
        <v>387</v>
      </c>
      <c r="BJ17" s="25">
        <v>493</v>
      </c>
      <c r="BK17" s="25">
        <v>551</v>
      </c>
      <c r="BL17" s="25">
        <v>504</v>
      </c>
      <c r="BM17" s="25">
        <v>593</v>
      </c>
      <c r="BN17" s="25">
        <v>557</v>
      </c>
      <c r="BO17" s="25">
        <v>559</v>
      </c>
      <c r="BP17" s="25">
        <v>556</v>
      </c>
      <c r="BQ17" s="25">
        <v>552</v>
      </c>
      <c r="BR17" s="25">
        <v>429</v>
      </c>
      <c r="BS17" s="25">
        <v>555</v>
      </c>
      <c r="BT17" s="25">
        <v>495</v>
      </c>
      <c r="BU17" s="25">
        <v>507</v>
      </c>
      <c r="BV17" s="25">
        <v>556</v>
      </c>
      <c r="BW17" s="25">
        <v>444</v>
      </c>
      <c r="BX17" s="25">
        <v>433</v>
      </c>
      <c r="BY17" s="25">
        <v>562</v>
      </c>
      <c r="BZ17" s="25">
        <v>572</v>
      </c>
      <c r="CA17" s="25">
        <v>558</v>
      </c>
      <c r="CB17" s="25">
        <v>514</v>
      </c>
    </row>
    <row r="18" spans="1:80" s="2" customFormat="1" ht="18.75" customHeight="1">
      <c r="A18" s="41"/>
      <c r="B18" s="12" t="s">
        <v>4</v>
      </c>
      <c r="C18" s="26">
        <f aca="true" t="shared" si="17" ref="C18:H18">C17*0.1</f>
        <v>28.810000000000002</v>
      </c>
      <c r="D18" s="26">
        <f>D17*0.1</f>
        <v>29.010000000000005</v>
      </c>
      <c r="E18" s="26">
        <f t="shared" si="17"/>
        <v>36.9</v>
      </c>
      <c r="F18" s="26">
        <f>F17*0.11</f>
        <v>40.26</v>
      </c>
      <c r="G18" s="26">
        <f t="shared" si="17"/>
        <v>42.2</v>
      </c>
      <c r="H18" s="26">
        <f t="shared" si="17"/>
        <v>36</v>
      </c>
      <c r="I18" s="26">
        <f aca="true" t="shared" si="18" ref="I18:AO18">I17*0.1</f>
        <v>33.4</v>
      </c>
      <c r="J18" s="26">
        <f t="shared" si="18"/>
        <v>39</v>
      </c>
      <c r="K18" s="26">
        <f t="shared" si="18"/>
        <v>45.2</v>
      </c>
      <c r="L18" s="26">
        <f>L17*0.11</f>
        <v>77.22</v>
      </c>
      <c r="M18" s="26">
        <f t="shared" si="18"/>
        <v>43.2</v>
      </c>
      <c r="N18" s="26">
        <f>N17*0.1</f>
        <v>43.2</v>
      </c>
      <c r="O18" s="26">
        <f t="shared" si="18"/>
        <v>66.9</v>
      </c>
      <c r="P18" s="26">
        <f t="shared" si="18"/>
        <v>45.900000000000006</v>
      </c>
      <c r="Q18" s="26">
        <f t="shared" si="18"/>
        <v>49</v>
      </c>
      <c r="R18" s="26">
        <f>R17*0.1</f>
        <v>50.1</v>
      </c>
      <c r="S18" s="26">
        <f t="shared" si="18"/>
        <v>61.5</v>
      </c>
      <c r="T18" s="26">
        <f t="shared" si="18"/>
        <v>54.300000000000004</v>
      </c>
      <c r="U18" s="26">
        <f t="shared" si="18"/>
        <v>55.5</v>
      </c>
      <c r="V18" s="26">
        <f t="shared" si="18"/>
        <v>55.800000000000004</v>
      </c>
      <c r="W18" s="26">
        <f t="shared" si="18"/>
        <v>55.300000000000004</v>
      </c>
      <c r="X18" s="26">
        <f t="shared" si="18"/>
        <v>56.5</v>
      </c>
      <c r="Y18" s="26">
        <f t="shared" si="18"/>
        <v>47.2</v>
      </c>
      <c r="Z18" s="26">
        <f>Z17*0.1</f>
        <v>33.9</v>
      </c>
      <c r="AA18" s="26">
        <f t="shared" si="18"/>
        <v>35</v>
      </c>
      <c r="AB18" s="26">
        <f t="shared" si="18"/>
        <v>45.300000000000004</v>
      </c>
      <c r="AC18" s="26">
        <f t="shared" si="18"/>
        <v>45.2</v>
      </c>
      <c r="AD18" s="26">
        <f t="shared" si="18"/>
        <v>55.1</v>
      </c>
      <c r="AE18" s="26">
        <f t="shared" si="18"/>
        <v>66.60000000000001</v>
      </c>
      <c r="AF18" s="26">
        <f t="shared" si="18"/>
        <v>66.4</v>
      </c>
      <c r="AG18" s="26">
        <f t="shared" si="18"/>
        <v>67.60000000000001</v>
      </c>
      <c r="AH18" s="26">
        <f t="shared" si="18"/>
        <v>62.6</v>
      </c>
      <c r="AI18" s="26">
        <f t="shared" si="18"/>
        <v>42.900000000000006</v>
      </c>
      <c r="AJ18" s="26">
        <f t="shared" si="18"/>
        <v>35.6</v>
      </c>
      <c r="AK18" s="26">
        <f t="shared" si="18"/>
        <v>35.5</v>
      </c>
      <c r="AL18" s="26">
        <f t="shared" si="18"/>
        <v>36</v>
      </c>
      <c r="AM18" s="26">
        <f t="shared" si="18"/>
        <v>44.5</v>
      </c>
      <c r="AN18" s="26">
        <f t="shared" si="18"/>
        <v>73.7</v>
      </c>
      <c r="AO18" s="26">
        <f t="shared" si="18"/>
        <v>66.60000000000001</v>
      </c>
      <c r="AP18" s="26">
        <f>AP17*0.1</f>
        <v>43.400000000000006</v>
      </c>
      <c r="AQ18" s="26">
        <f>AQ17*0.1</f>
        <v>66.7</v>
      </c>
      <c r="AR18" s="26">
        <f aca="true" t="shared" si="19" ref="AR18:CB18">AR17*0.1</f>
        <v>55.7</v>
      </c>
      <c r="AS18" s="26">
        <f t="shared" si="19"/>
        <v>50.1</v>
      </c>
      <c r="AT18" s="26">
        <f t="shared" si="19"/>
        <v>54.900000000000006</v>
      </c>
      <c r="AU18" s="26">
        <f t="shared" si="19"/>
        <v>51.7</v>
      </c>
      <c r="AV18" s="26">
        <f t="shared" si="19"/>
        <v>53.7</v>
      </c>
      <c r="AW18" s="26">
        <f t="shared" si="19"/>
        <v>53.7</v>
      </c>
      <c r="AX18" s="26">
        <f t="shared" si="19"/>
        <v>56.300000000000004</v>
      </c>
      <c r="AY18" s="26">
        <f t="shared" si="19"/>
        <v>56.300000000000004</v>
      </c>
      <c r="AZ18" s="26">
        <f t="shared" si="19"/>
        <v>56.1</v>
      </c>
      <c r="BA18" s="26">
        <f t="shared" si="19"/>
        <v>54.7</v>
      </c>
      <c r="BB18" s="26">
        <f t="shared" si="19"/>
        <v>47.300000000000004</v>
      </c>
      <c r="BC18" s="26">
        <f t="shared" si="19"/>
        <v>56.300000000000004</v>
      </c>
      <c r="BD18" s="26">
        <f t="shared" si="19"/>
        <v>55.300000000000004</v>
      </c>
      <c r="BE18" s="26">
        <f t="shared" si="19"/>
        <v>54.800000000000004</v>
      </c>
      <c r="BF18" s="26">
        <f t="shared" si="19"/>
        <v>42.900000000000006</v>
      </c>
      <c r="BG18" s="26">
        <f>BG17*0.1</f>
        <v>72.72000000000001</v>
      </c>
      <c r="BH18" s="26">
        <f t="shared" si="19"/>
        <v>55.7</v>
      </c>
      <c r="BI18" s="26">
        <f t="shared" si="19"/>
        <v>38.7</v>
      </c>
      <c r="BJ18" s="26">
        <f t="shared" si="19"/>
        <v>49.300000000000004</v>
      </c>
      <c r="BK18" s="26">
        <f t="shared" si="19"/>
        <v>55.1</v>
      </c>
      <c r="BL18" s="26">
        <f t="shared" si="19"/>
        <v>50.400000000000006</v>
      </c>
      <c r="BM18" s="26">
        <f t="shared" si="19"/>
        <v>59.300000000000004</v>
      </c>
      <c r="BN18" s="26">
        <f t="shared" si="19"/>
        <v>55.7</v>
      </c>
      <c r="BO18" s="26">
        <f t="shared" si="19"/>
        <v>55.900000000000006</v>
      </c>
      <c r="BP18" s="26">
        <f t="shared" si="19"/>
        <v>55.6</v>
      </c>
      <c r="BQ18" s="26">
        <f t="shared" si="19"/>
        <v>55.2</v>
      </c>
      <c r="BR18" s="26">
        <f t="shared" si="19"/>
        <v>42.900000000000006</v>
      </c>
      <c r="BS18" s="26">
        <f t="shared" si="19"/>
        <v>55.5</v>
      </c>
      <c r="BT18" s="26">
        <f t="shared" si="19"/>
        <v>49.5</v>
      </c>
      <c r="BU18" s="26">
        <f t="shared" si="19"/>
        <v>50.7</v>
      </c>
      <c r="BV18" s="26">
        <f t="shared" si="19"/>
        <v>55.6</v>
      </c>
      <c r="BW18" s="26">
        <f t="shared" si="19"/>
        <v>44.400000000000006</v>
      </c>
      <c r="BX18" s="26">
        <f t="shared" si="19"/>
        <v>43.300000000000004</v>
      </c>
      <c r="BY18" s="26">
        <f t="shared" si="19"/>
        <v>56.2</v>
      </c>
      <c r="BZ18" s="26">
        <f t="shared" si="19"/>
        <v>57.2</v>
      </c>
      <c r="CA18" s="26">
        <f t="shared" si="19"/>
        <v>55.800000000000004</v>
      </c>
      <c r="CB18" s="26">
        <f t="shared" si="19"/>
        <v>51.400000000000006</v>
      </c>
    </row>
    <row r="19" spans="1:80" s="2" customFormat="1" ht="18.75" customHeight="1">
      <c r="A19" s="41"/>
      <c r="B19" s="9" t="s">
        <v>13</v>
      </c>
      <c r="C19" s="27">
        <f aca="true" t="shared" si="20" ref="C19:H19">445.14*C18</f>
        <v>12824.483400000001</v>
      </c>
      <c r="D19" s="27">
        <f t="shared" si="20"/>
        <v>12913.511400000001</v>
      </c>
      <c r="E19" s="27">
        <f t="shared" si="20"/>
        <v>16425.665999999997</v>
      </c>
      <c r="F19" s="27">
        <f t="shared" si="20"/>
        <v>17921.3364</v>
      </c>
      <c r="G19" s="27">
        <f t="shared" si="20"/>
        <v>18784.908</v>
      </c>
      <c r="H19" s="27">
        <f t="shared" si="20"/>
        <v>16025.039999999999</v>
      </c>
      <c r="I19" s="27">
        <f aca="true" t="shared" si="21" ref="I19:AR19">445.14*I18</f>
        <v>14867.676</v>
      </c>
      <c r="J19" s="27">
        <f t="shared" si="21"/>
        <v>17360.46</v>
      </c>
      <c r="K19" s="27">
        <f t="shared" si="21"/>
        <v>20120.328</v>
      </c>
      <c r="L19" s="27">
        <f t="shared" si="21"/>
        <v>34373.7108</v>
      </c>
      <c r="M19" s="27">
        <f t="shared" si="21"/>
        <v>19230.048</v>
      </c>
      <c r="N19" s="27">
        <f t="shared" si="21"/>
        <v>19230.048</v>
      </c>
      <c r="O19" s="27">
        <f t="shared" si="21"/>
        <v>29779.866</v>
      </c>
      <c r="P19" s="27">
        <f t="shared" si="21"/>
        <v>20431.926000000003</v>
      </c>
      <c r="Q19" s="27">
        <f t="shared" si="21"/>
        <v>21811.86</v>
      </c>
      <c r="R19" s="27">
        <f t="shared" si="21"/>
        <v>22301.514</v>
      </c>
      <c r="S19" s="27">
        <f t="shared" si="21"/>
        <v>27376.11</v>
      </c>
      <c r="T19" s="27">
        <f t="shared" si="21"/>
        <v>24171.102000000003</v>
      </c>
      <c r="U19" s="27">
        <f t="shared" si="21"/>
        <v>24705.27</v>
      </c>
      <c r="V19" s="27">
        <f t="shared" si="21"/>
        <v>24838.812</v>
      </c>
      <c r="W19" s="27">
        <f t="shared" si="21"/>
        <v>24616.242000000002</v>
      </c>
      <c r="X19" s="27">
        <f t="shared" si="21"/>
        <v>25150.41</v>
      </c>
      <c r="Y19" s="27">
        <f t="shared" si="21"/>
        <v>21010.608</v>
      </c>
      <c r="Z19" s="27">
        <f t="shared" si="21"/>
        <v>15090.246</v>
      </c>
      <c r="AA19" s="27">
        <f t="shared" si="21"/>
        <v>15579.9</v>
      </c>
      <c r="AB19" s="27">
        <f t="shared" si="21"/>
        <v>20164.842</v>
      </c>
      <c r="AC19" s="27">
        <f t="shared" si="21"/>
        <v>20120.328</v>
      </c>
      <c r="AD19" s="27">
        <f t="shared" si="21"/>
        <v>24527.214</v>
      </c>
      <c r="AE19" s="27">
        <f t="shared" si="21"/>
        <v>29646.324000000004</v>
      </c>
      <c r="AF19" s="27">
        <f t="shared" si="21"/>
        <v>29557.296000000002</v>
      </c>
      <c r="AG19" s="27">
        <f t="shared" si="21"/>
        <v>30091.464000000004</v>
      </c>
      <c r="AH19" s="27">
        <f t="shared" si="21"/>
        <v>27865.764</v>
      </c>
      <c r="AI19" s="27">
        <f t="shared" si="21"/>
        <v>19096.506</v>
      </c>
      <c r="AJ19" s="27">
        <f t="shared" si="21"/>
        <v>15846.984</v>
      </c>
      <c r="AK19" s="27">
        <f t="shared" si="21"/>
        <v>15802.47</v>
      </c>
      <c r="AL19" s="27">
        <f t="shared" si="21"/>
        <v>16025.039999999999</v>
      </c>
      <c r="AM19" s="27">
        <f t="shared" si="21"/>
        <v>19808.73</v>
      </c>
      <c r="AN19" s="27">
        <f t="shared" si="21"/>
        <v>32806.818</v>
      </c>
      <c r="AO19" s="27">
        <f t="shared" si="21"/>
        <v>29646.324000000004</v>
      </c>
      <c r="AP19" s="27">
        <f t="shared" si="21"/>
        <v>19319.076</v>
      </c>
      <c r="AQ19" s="27">
        <f t="shared" si="21"/>
        <v>29690.838</v>
      </c>
      <c r="AR19" s="27">
        <f t="shared" si="21"/>
        <v>24794.298</v>
      </c>
      <c r="AS19" s="27">
        <f aca="true" t="shared" si="22" ref="AS19:CB19">445.14*AS18</f>
        <v>22301.514</v>
      </c>
      <c r="AT19" s="27">
        <f t="shared" si="22"/>
        <v>24438.186</v>
      </c>
      <c r="AU19" s="27">
        <f t="shared" si="22"/>
        <v>23013.738</v>
      </c>
      <c r="AV19" s="27">
        <f t="shared" si="22"/>
        <v>23904.018</v>
      </c>
      <c r="AW19" s="27">
        <f t="shared" si="22"/>
        <v>23904.018</v>
      </c>
      <c r="AX19" s="27">
        <f t="shared" si="22"/>
        <v>25061.382</v>
      </c>
      <c r="AY19" s="27">
        <f t="shared" si="22"/>
        <v>25061.382</v>
      </c>
      <c r="AZ19" s="27">
        <f t="shared" si="22"/>
        <v>24972.354</v>
      </c>
      <c r="BA19" s="27">
        <f t="shared" si="22"/>
        <v>24349.158</v>
      </c>
      <c r="BB19" s="27">
        <f t="shared" si="22"/>
        <v>21055.122000000003</v>
      </c>
      <c r="BC19" s="27">
        <f t="shared" si="22"/>
        <v>25061.382</v>
      </c>
      <c r="BD19" s="27">
        <f t="shared" si="22"/>
        <v>24616.242000000002</v>
      </c>
      <c r="BE19" s="27">
        <f t="shared" si="22"/>
        <v>24393.672000000002</v>
      </c>
      <c r="BF19" s="27">
        <f t="shared" si="22"/>
        <v>19096.506</v>
      </c>
      <c r="BG19" s="27">
        <f t="shared" si="22"/>
        <v>32370.580800000003</v>
      </c>
      <c r="BH19" s="27">
        <f t="shared" si="22"/>
        <v>24794.298</v>
      </c>
      <c r="BI19" s="27">
        <f t="shared" si="22"/>
        <v>17226.918</v>
      </c>
      <c r="BJ19" s="27">
        <f t="shared" si="22"/>
        <v>21945.402000000002</v>
      </c>
      <c r="BK19" s="27">
        <f t="shared" si="22"/>
        <v>24527.214</v>
      </c>
      <c r="BL19" s="27">
        <f t="shared" si="22"/>
        <v>22435.056</v>
      </c>
      <c r="BM19" s="27">
        <f t="shared" si="22"/>
        <v>26396.802</v>
      </c>
      <c r="BN19" s="27">
        <f t="shared" si="22"/>
        <v>24794.298</v>
      </c>
      <c r="BO19" s="27">
        <f t="shared" si="22"/>
        <v>24883.326</v>
      </c>
      <c r="BP19" s="27">
        <f t="shared" si="22"/>
        <v>24749.784</v>
      </c>
      <c r="BQ19" s="27">
        <f t="shared" si="22"/>
        <v>24571.728</v>
      </c>
      <c r="BR19" s="27">
        <f t="shared" si="22"/>
        <v>19096.506</v>
      </c>
      <c r="BS19" s="27">
        <f t="shared" si="22"/>
        <v>24705.27</v>
      </c>
      <c r="BT19" s="27">
        <f t="shared" si="22"/>
        <v>22034.43</v>
      </c>
      <c r="BU19" s="27">
        <f t="shared" si="22"/>
        <v>22568.598</v>
      </c>
      <c r="BV19" s="27">
        <f t="shared" si="22"/>
        <v>24749.784</v>
      </c>
      <c r="BW19" s="27">
        <f t="shared" si="22"/>
        <v>19764.216</v>
      </c>
      <c r="BX19" s="27">
        <f t="shared" si="22"/>
        <v>19274.562</v>
      </c>
      <c r="BY19" s="27">
        <f t="shared" si="22"/>
        <v>25016.868000000002</v>
      </c>
      <c r="BZ19" s="27">
        <f t="shared" si="22"/>
        <v>25462.008</v>
      </c>
      <c r="CA19" s="27">
        <f t="shared" si="22"/>
        <v>24838.812</v>
      </c>
      <c r="CB19" s="27">
        <f t="shared" si="22"/>
        <v>22880.196000000004</v>
      </c>
    </row>
    <row r="20" spans="1:80" s="2" customFormat="1" ht="18.75" customHeight="1">
      <c r="A20" s="41"/>
      <c r="B20" s="9" t="s">
        <v>2</v>
      </c>
      <c r="C20" s="22">
        <f aca="true" t="shared" si="23" ref="C20:H20">C19/C7/12</f>
        <v>2.2527549536256326</v>
      </c>
      <c r="D20" s="22">
        <f t="shared" si="23"/>
        <v>2.296470230473752</v>
      </c>
      <c r="E20" s="22">
        <f t="shared" si="23"/>
        <v>2.943034831219092</v>
      </c>
      <c r="F20" s="22">
        <f t="shared" si="23"/>
        <v>3.180248509369676</v>
      </c>
      <c r="G20" s="22">
        <f t="shared" si="23"/>
        <v>2.915100558659218</v>
      </c>
      <c r="H20" s="22">
        <f t="shared" si="23"/>
        <v>2.9343441001977584</v>
      </c>
      <c r="I20" s="22">
        <f aca="true" t="shared" si="24" ref="I20:AR20">I19/I7/12</f>
        <v>2.4558434093161545</v>
      </c>
      <c r="J20" s="22">
        <f t="shared" si="24"/>
        <v>2.3936217736598278</v>
      </c>
      <c r="K20" s="22">
        <f t="shared" si="24"/>
        <v>2.2621343766864546</v>
      </c>
      <c r="L20" s="22">
        <f t="shared" si="24"/>
        <v>3.8924798206278033</v>
      </c>
      <c r="M20" s="22">
        <f t="shared" si="24"/>
        <v>3.458144151920587</v>
      </c>
      <c r="N20" s="22">
        <f t="shared" si="24"/>
        <v>3.4270829769033355</v>
      </c>
      <c r="O20" s="22">
        <f t="shared" si="24"/>
        <v>3.3649566101694917</v>
      </c>
      <c r="P20" s="22">
        <f t="shared" si="24"/>
        <v>3.22229466313399</v>
      </c>
      <c r="Q20" s="22">
        <f t="shared" si="24"/>
        <v>3.394947702652223</v>
      </c>
      <c r="R20" s="22">
        <f t="shared" si="24"/>
        <v>3.7735218274111673</v>
      </c>
      <c r="S20" s="22">
        <f t="shared" si="24"/>
        <v>3.959976566568304</v>
      </c>
      <c r="T20" s="22">
        <f t="shared" si="24"/>
        <v>3.4579545064377686</v>
      </c>
      <c r="U20" s="22">
        <f t="shared" si="24"/>
        <v>3.609348702664797</v>
      </c>
      <c r="V20" s="22">
        <f t="shared" si="24"/>
        <v>3.6352318229715497</v>
      </c>
      <c r="W20" s="22">
        <f t="shared" si="24"/>
        <v>3.633286397449522</v>
      </c>
      <c r="X20" s="22">
        <f t="shared" si="24"/>
        <v>3.436411706837186</v>
      </c>
      <c r="Y20" s="22">
        <f t="shared" si="24"/>
        <v>3.505273273273273</v>
      </c>
      <c r="Z20" s="22">
        <f t="shared" si="24"/>
        <v>2.4197046372907445</v>
      </c>
      <c r="AA20" s="22">
        <f t="shared" si="24"/>
        <v>2.5367819460726846</v>
      </c>
      <c r="AB20" s="22">
        <f t="shared" si="24"/>
        <v>2.316519851116625</v>
      </c>
      <c r="AC20" s="22">
        <f t="shared" si="24"/>
        <v>2.3018863261943987</v>
      </c>
      <c r="AD20" s="22">
        <f t="shared" si="24"/>
        <v>3.398062344139651</v>
      </c>
      <c r="AE20" s="22">
        <f t="shared" si="24"/>
        <v>3.294914643905042</v>
      </c>
      <c r="AF20" s="22">
        <f t="shared" si="24"/>
        <v>3.3298742733540627</v>
      </c>
      <c r="AG20" s="22">
        <f t="shared" si="24"/>
        <v>3.4275861126298524</v>
      </c>
      <c r="AH20" s="22">
        <f t="shared" si="24"/>
        <v>3.1529490835030547</v>
      </c>
      <c r="AI20" s="22">
        <f t="shared" si="24"/>
        <v>3.325758620689655</v>
      </c>
      <c r="AJ20" s="22">
        <f t="shared" si="24"/>
        <v>3.5730032467532467</v>
      </c>
      <c r="AK20" s="22">
        <f t="shared" si="24"/>
        <v>3.476432154171066</v>
      </c>
      <c r="AL20" s="22">
        <f t="shared" si="24"/>
        <v>3.4695245518316447</v>
      </c>
      <c r="AM20" s="22">
        <f t="shared" si="24"/>
        <v>3.6327629841549296</v>
      </c>
      <c r="AN20" s="22">
        <f t="shared" si="24"/>
        <v>3.7019654705484086</v>
      </c>
      <c r="AO20" s="22">
        <f t="shared" si="24"/>
        <v>3.358976206662135</v>
      </c>
      <c r="AP20" s="22">
        <f t="shared" si="24"/>
        <v>3.4614556009460333</v>
      </c>
      <c r="AQ20" s="22">
        <f t="shared" si="24"/>
        <v>3.376875255902825</v>
      </c>
      <c r="AR20" s="22">
        <f t="shared" si="24"/>
        <v>3.676497330960854</v>
      </c>
      <c r="AS20" s="22">
        <f aca="true" t="shared" si="25" ref="AS20:CB20">AS19/AS7/12</f>
        <v>3.284077575543382</v>
      </c>
      <c r="AT20" s="22">
        <f t="shared" si="25"/>
        <v>3.6621390037762995</v>
      </c>
      <c r="AU20" s="22">
        <f t="shared" si="25"/>
        <v>3.596121320082506</v>
      </c>
      <c r="AV20" s="22">
        <f t="shared" si="25"/>
        <v>3.7240633763320248</v>
      </c>
      <c r="AW20" s="22">
        <f t="shared" si="25"/>
        <v>3.5476429207479967</v>
      </c>
      <c r="AX20" s="22">
        <f t="shared" si="25"/>
        <v>3.8454216534708157</v>
      </c>
      <c r="AY20" s="22">
        <f t="shared" si="25"/>
        <v>3.636511405188926</v>
      </c>
      <c r="AZ20" s="22">
        <f t="shared" si="25"/>
        <v>3.6028904085872573</v>
      </c>
      <c r="BA20" s="22">
        <f t="shared" si="25"/>
        <v>3.4864201030927835</v>
      </c>
      <c r="BB20" s="22">
        <f t="shared" si="25"/>
        <v>3.483409767718881</v>
      </c>
      <c r="BC20" s="22">
        <f t="shared" si="25"/>
        <v>3.672966056982061</v>
      </c>
      <c r="BD20" s="22">
        <f t="shared" si="25"/>
        <v>3.696132432432433</v>
      </c>
      <c r="BE20" s="22">
        <f t="shared" si="25"/>
        <v>3.607464063886425</v>
      </c>
      <c r="BF20" s="22">
        <f t="shared" si="25"/>
        <v>3.377282470288625</v>
      </c>
      <c r="BG20" s="22">
        <f t="shared" si="25"/>
        <v>3.7095000000000002</v>
      </c>
      <c r="BH20" s="22">
        <f t="shared" si="25"/>
        <v>3.5205171238711874</v>
      </c>
      <c r="BI20" s="22">
        <f t="shared" si="25"/>
        <v>3.778827322979732</v>
      </c>
      <c r="BJ20" s="22">
        <f t="shared" si="25"/>
        <v>3.623506043193977</v>
      </c>
      <c r="BK20" s="22">
        <f t="shared" si="25"/>
        <v>3.661652633464708</v>
      </c>
      <c r="BL20" s="22">
        <f t="shared" si="25"/>
        <v>3.2748081975827645</v>
      </c>
      <c r="BM20" s="22">
        <f t="shared" si="25"/>
        <v>3.7302586060708833</v>
      </c>
      <c r="BN20" s="22">
        <f t="shared" si="25"/>
        <v>3.635101161154117</v>
      </c>
      <c r="BO20" s="22">
        <f t="shared" si="25"/>
        <v>3.653939207048458</v>
      </c>
      <c r="BP20" s="22">
        <f t="shared" si="25"/>
        <v>3.6562347101577735</v>
      </c>
      <c r="BQ20" s="22">
        <f t="shared" si="25"/>
        <v>3.5835561778088905</v>
      </c>
      <c r="BR20" s="22">
        <f t="shared" si="25"/>
        <v>3.412040094339623</v>
      </c>
      <c r="BS20" s="22">
        <f t="shared" si="25"/>
        <v>3.5992526223776227</v>
      </c>
      <c r="BT20" s="22">
        <f t="shared" si="25"/>
        <v>3.2504912373871484</v>
      </c>
      <c r="BU20" s="22">
        <f t="shared" si="25"/>
        <v>3.301819698033708</v>
      </c>
      <c r="BV20" s="22">
        <f t="shared" si="25"/>
        <v>3.560915055248618</v>
      </c>
      <c r="BW20" s="22">
        <f t="shared" si="25"/>
        <v>3.5185174108096557</v>
      </c>
      <c r="BX20" s="22">
        <f t="shared" si="25"/>
        <v>3.4894927221377365</v>
      </c>
      <c r="BY20" s="22">
        <f t="shared" si="25"/>
        <v>3.7141261357562807</v>
      </c>
      <c r="BZ20" s="22">
        <f t="shared" si="25"/>
        <v>3.4041938071554636</v>
      </c>
      <c r="CA20" s="22">
        <f t="shared" si="25"/>
        <v>3.679169925346605</v>
      </c>
      <c r="CB20" s="22">
        <f t="shared" si="25"/>
        <v>3.2570601298257604</v>
      </c>
    </row>
    <row r="21" spans="1:80" s="2" customFormat="1" ht="18.75" customHeight="1" thickBot="1">
      <c r="A21" s="42"/>
      <c r="B21" s="10" t="s">
        <v>0</v>
      </c>
      <c r="C21" s="23" t="s">
        <v>14</v>
      </c>
      <c r="D21" s="23" t="s">
        <v>14</v>
      </c>
      <c r="E21" s="23" t="s">
        <v>14</v>
      </c>
      <c r="F21" s="23" t="s">
        <v>14</v>
      </c>
      <c r="G21" s="23" t="s">
        <v>14</v>
      </c>
      <c r="H21" s="23" t="s">
        <v>14</v>
      </c>
      <c r="I21" s="23" t="s">
        <v>14</v>
      </c>
      <c r="J21" s="23" t="s">
        <v>14</v>
      </c>
      <c r="K21" s="23" t="s">
        <v>14</v>
      </c>
      <c r="L21" s="23" t="s">
        <v>14</v>
      </c>
      <c r="M21" s="23" t="s">
        <v>14</v>
      </c>
      <c r="N21" s="23" t="s">
        <v>14</v>
      </c>
      <c r="O21" s="23" t="s">
        <v>14</v>
      </c>
      <c r="P21" s="23" t="s">
        <v>14</v>
      </c>
      <c r="Q21" s="23" t="s">
        <v>14</v>
      </c>
      <c r="R21" s="23" t="s">
        <v>14</v>
      </c>
      <c r="S21" s="23" t="s">
        <v>14</v>
      </c>
      <c r="T21" s="23" t="s">
        <v>14</v>
      </c>
      <c r="U21" s="23" t="s">
        <v>14</v>
      </c>
      <c r="V21" s="23" t="s">
        <v>14</v>
      </c>
      <c r="W21" s="23" t="s">
        <v>14</v>
      </c>
      <c r="X21" s="23" t="s">
        <v>14</v>
      </c>
      <c r="Y21" s="23" t="s">
        <v>14</v>
      </c>
      <c r="Z21" s="23" t="s">
        <v>14</v>
      </c>
      <c r="AA21" s="23" t="s">
        <v>14</v>
      </c>
      <c r="AB21" s="23" t="s">
        <v>14</v>
      </c>
      <c r="AC21" s="23" t="s">
        <v>14</v>
      </c>
      <c r="AD21" s="23" t="s">
        <v>14</v>
      </c>
      <c r="AE21" s="23" t="s">
        <v>14</v>
      </c>
      <c r="AF21" s="23" t="s">
        <v>14</v>
      </c>
      <c r="AG21" s="23" t="s">
        <v>14</v>
      </c>
      <c r="AH21" s="23" t="s">
        <v>14</v>
      </c>
      <c r="AI21" s="23" t="s">
        <v>14</v>
      </c>
      <c r="AJ21" s="23" t="s">
        <v>14</v>
      </c>
      <c r="AK21" s="23" t="s">
        <v>14</v>
      </c>
      <c r="AL21" s="23" t="s">
        <v>14</v>
      </c>
      <c r="AM21" s="23" t="s">
        <v>14</v>
      </c>
      <c r="AN21" s="23" t="s">
        <v>14</v>
      </c>
      <c r="AO21" s="23" t="s">
        <v>14</v>
      </c>
      <c r="AP21" s="23" t="s">
        <v>14</v>
      </c>
      <c r="AQ21" s="23" t="s">
        <v>14</v>
      </c>
      <c r="AR21" s="23" t="s">
        <v>14</v>
      </c>
      <c r="AS21" s="23" t="s">
        <v>14</v>
      </c>
      <c r="AT21" s="23" t="s">
        <v>14</v>
      </c>
      <c r="AU21" s="23" t="s">
        <v>14</v>
      </c>
      <c r="AV21" s="23" t="s">
        <v>14</v>
      </c>
      <c r="AW21" s="23" t="s">
        <v>14</v>
      </c>
      <c r="AX21" s="23" t="s">
        <v>14</v>
      </c>
      <c r="AY21" s="23" t="s">
        <v>14</v>
      </c>
      <c r="AZ21" s="23" t="s">
        <v>14</v>
      </c>
      <c r="BA21" s="23" t="s">
        <v>14</v>
      </c>
      <c r="BB21" s="23" t="s">
        <v>14</v>
      </c>
      <c r="BC21" s="23" t="s">
        <v>14</v>
      </c>
      <c r="BD21" s="23" t="s">
        <v>14</v>
      </c>
      <c r="BE21" s="23" t="s">
        <v>14</v>
      </c>
      <c r="BF21" s="23" t="s">
        <v>14</v>
      </c>
      <c r="BG21" s="23" t="s">
        <v>14</v>
      </c>
      <c r="BH21" s="23" t="s">
        <v>14</v>
      </c>
      <c r="BI21" s="23" t="s">
        <v>14</v>
      </c>
      <c r="BJ21" s="23" t="s">
        <v>14</v>
      </c>
      <c r="BK21" s="23" t="s">
        <v>14</v>
      </c>
      <c r="BL21" s="23" t="s">
        <v>14</v>
      </c>
      <c r="BM21" s="23" t="s">
        <v>14</v>
      </c>
      <c r="BN21" s="23" t="s">
        <v>14</v>
      </c>
      <c r="BO21" s="23" t="s">
        <v>14</v>
      </c>
      <c r="BP21" s="23" t="s">
        <v>14</v>
      </c>
      <c r="BQ21" s="23" t="s">
        <v>14</v>
      </c>
      <c r="BR21" s="23" t="s">
        <v>14</v>
      </c>
      <c r="BS21" s="23" t="s">
        <v>14</v>
      </c>
      <c r="BT21" s="23" t="s">
        <v>14</v>
      </c>
      <c r="BU21" s="23" t="s">
        <v>14</v>
      </c>
      <c r="BV21" s="23" t="s">
        <v>14</v>
      </c>
      <c r="BW21" s="23" t="s">
        <v>14</v>
      </c>
      <c r="BX21" s="23" t="s">
        <v>14</v>
      </c>
      <c r="BY21" s="23" t="s">
        <v>14</v>
      </c>
      <c r="BZ21" s="23" t="s">
        <v>14</v>
      </c>
      <c r="CA21" s="23" t="s">
        <v>14</v>
      </c>
      <c r="CB21" s="23" t="s">
        <v>14</v>
      </c>
    </row>
    <row r="22" spans="1:80" s="2" customFormat="1" ht="18.75" customHeight="1" thickTop="1">
      <c r="A22" s="40" t="s">
        <v>18</v>
      </c>
      <c r="B22" s="8" t="s">
        <v>4</v>
      </c>
      <c r="C22" s="28">
        <f>C8*0.25%</f>
        <v>1.186</v>
      </c>
      <c r="D22" s="28">
        <f>D8*0.25%</f>
        <v>1.1715</v>
      </c>
      <c r="E22" s="28">
        <f>E8*0.25%</f>
        <v>1.1627500000000002</v>
      </c>
      <c r="F22" s="28">
        <f>F8*0.25%</f>
        <v>1.1740000000000002</v>
      </c>
      <c r="G22" s="28">
        <f>G8*0.15%</f>
        <v>0.8055</v>
      </c>
      <c r="H22" s="28">
        <f>H8*0.25%</f>
        <v>1.13775</v>
      </c>
      <c r="I22" s="28">
        <f aca="true" t="shared" si="26" ref="I22:AR22">I8*0.25%</f>
        <v>1.26125</v>
      </c>
      <c r="J22" s="28">
        <f t="shared" si="26"/>
        <v>1.511</v>
      </c>
      <c r="K22" s="28">
        <f t="shared" si="26"/>
        <v>1.8530000000000002</v>
      </c>
      <c r="L22" s="28">
        <f t="shared" si="26"/>
        <v>1.83975</v>
      </c>
      <c r="M22" s="28">
        <f>M8*0.2%</f>
        <v>0.9268</v>
      </c>
      <c r="N22" s="28">
        <f t="shared" si="26"/>
        <v>1.169</v>
      </c>
      <c r="O22" s="28">
        <f>O8*0.15%</f>
        <v>1.10625</v>
      </c>
      <c r="P22" s="28">
        <f>P8*0.1%</f>
        <v>0.5284</v>
      </c>
      <c r="Q22" s="28">
        <f>Q8*0.15%</f>
        <v>0.8031</v>
      </c>
      <c r="R22" s="28">
        <f t="shared" si="26"/>
        <v>1.23125</v>
      </c>
      <c r="S22" s="28">
        <f>S8*0.15%</f>
        <v>0.8641500000000001</v>
      </c>
      <c r="T22" s="28">
        <f t="shared" si="26"/>
        <v>1.45625</v>
      </c>
      <c r="U22" s="28">
        <f t="shared" si="26"/>
        <v>1.426</v>
      </c>
      <c r="V22" s="28">
        <f t="shared" si="26"/>
        <v>1.4235</v>
      </c>
      <c r="W22" s="28">
        <f t="shared" si="26"/>
        <v>1.4115</v>
      </c>
      <c r="X22" s="28">
        <f t="shared" si="26"/>
        <v>1.52475</v>
      </c>
      <c r="Y22" s="28">
        <f t="shared" si="26"/>
        <v>1.24875</v>
      </c>
      <c r="Z22" s="28">
        <f>Z8*0.15%</f>
        <v>0.7795500000000001</v>
      </c>
      <c r="AA22" s="28">
        <f t="shared" si="26"/>
        <v>1.2795</v>
      </c>
      <c r="AB22" s="28">
        <f t="shared" si="26"/>
        <v>1.8135</v>
      </c>
      <c r="AC22" s="28">
        <f t="shared" si="26"/>
        <v>1.821</v>
      </c>
      <c r="AD22" s="28">
        <f t="shared" si="26"/>
        <v>1.5037500000000001</v>
      </c>
      <c r="AE22" s="28">
        <f t="shared" si="26"/>
        <v>1.8744999999999998</v>
      </c>
      <c r="AF22" s="28">
        <f t="shared" si="26"/>
        <v>1.84925</v>
      </c>
      <c r="AG22" s="28">
        <f t="shared" si="26"/>
        <v>1.8290000000000002</v>
      </c>
      <c r="AH22" s="28">
        <f>AH8*0.15%</f>
        <v>1.1047500000000001</v>
      </c>
      <c r="AI22" s="28">
        <f t="shared" si="26"/>
        <v>1.19625</v>
      </c>
      <c r="AJ22" s="28">
        <f t="shared" si="26"/>
        <v>0.924</v>
      </c>
      <c r="AK22" s="28">
        <f t="shared" si="26"/>
        <v>0.9470000000000001</v>
      </c>
      <c r="AL22" s="28">
        <f t="shared" si="26"/>
        <v>0.9622499999999999</v>
      </c>
      <c r="AM22" s="28">
        <f t="shared" si="26"/>
        <v>1.136</v>
      </c>
      <c r="AN22" s="28">
        <f t="shared" si="26"/>
        <v>1.84625</v>
      </c>
      <c r="AO22" s="28">
        <f t="shared" si="26"/>
        <v>1.83875</v>
      </c>
      <c r="AP22" s="28">
        <f>AP8*0.25%</f>
        <v>1.1627500000000002</v>
      </c>
      <c r="AQ22" s="28">
        <f t="shared" si="26"/>
        <v>1.8317500000000002</v>
      </c>
      <c r="AR22" s="28">
        <f t="shared" si="26"/>
        <v>1.405</v>
      </c>
      <c r="AS22" s="28">
        <f aca="true" t="shared" si="27" ref="AS22:CB22">AS8*0.25%</f>
        <v>1.41475</v>
      </c>
      <c r="AT22" s="28">
        <f>AT8*0.2%</f>
        <v>1.1122</v>
      </c>
      <c r="AU22" s="28">
        <f>AU8*0.2%</f>
        <v>1.0666</v>
      </c>
      <c r="AV22" s="28">
        <f t="shared" si="27"/>
        <v>1.33725</v>
      </c>
      <c r="AW22" s="28">
        <f t="shared" si="27"/>
        <v>1.40375</v>
      </c>
      <c r="AX22" s="28">
        <f t="shared" si="27"/>
        <v>1.35775</v>
      </c>
      <c r="AY22" s="28">
        <f t="shared" si="27"/>
        <v>1.4357499999999999</v>
      </c>
      <c r="AZ22" s="28">
        <f t="shared" si="27"/>
        <v>1.4440000000000002</v>
      </c>
      <c r="BA22" s="28">
        <f t="shared" si="27"/>
        <v>1.455</v>
      </c>
      <c r="BB22" s="28">
        <f t="shared" si="27"/>
        <v>1.25925</v>
      </c>
      <c r="BC22" s="28">
        <f t="shared" si="27"/>
        <v>1.4215</v>
      </c>
      <c r="BD22" s="28">
        <f t="shared" si="27"/>
        <v>1.3875</v>
      </c>
      <c r="BE22" s="28">
        <f t="shared" si="27"/>
        <v>1.40875</v>
      </c>
      <c r="BF22" s="28">
        <f t="shared" si="27"/>
        <v>1.178</v>
      </c>
      <c r="BG22" s="28">
        <f t="shared" si="27"/>
        <v>1.818</v>
      </c>
      <c r="BH22" s="28">
        <f t="shared" si="27"/>
        <v>1.46725</v>
      </c>
      <c r="BI22" s="28">
        <f t="shared" si="27"/>
        <v>0.94975</v>
      </c>
      <c r="BJ22" s="28">
        <f t="shared" si="27"/>
        <v>1.26175</v>
      </c>
      <c r="BK22" s="28">
        <f t="shared" si="27"/>
        <v>1.3955000000000002</v>
      </c>
      <c r="BL22" s="28">
        <f t="shared" si="27"/>
        <v>1.42725</v>
      </c>
      <c r="BM22" s="28">
        <f t="shared" si="27"/>
        <v>1.47425</v>
      </c>
      <c r="BN22" s="28">
        <f t="shared" si="27"/>
        <v>1.421</v>
      </c>
      <c r="BO22" s="28">
        <f t="shared" si="27"/>
        <v>1.41875</v>
      </c>
      <c r="BP22" s="28">
        <f t="shared" si="27"/>
        <v>1.41025</v>
      </c>
      <c r="BQ22" s="28">
        <f t="shared" si="27"/>
        <v>1.4284999999999999</v>
      </c>
      <c r="BR22" s="28">
        <f t="shared" si="27"/>
        <v>1.166</v>
      </c>
      <c r="BS22" s="28">
        <f t="shared" si="27"/>
        <v>1.43</v>
      </c>
      <c r="BT22" s="28">
        <f t="shared" si="27"/>
        <v>1.41225</v>
      </c>
      <c r="BU22" s="28">
        <f t="shared" si="27"/>
        <v>1.4240000000000002</v>
      </c>
      <c r="BV22" s="28">
        <f t="shared" si="27"/>
        <v>1.4480000000000002</v>
      </c>
      <c r="BW22" s="28">
        <f t="shared" si="27"/>
        <v>1.17025</v>
      </c>
      <c r="BX22" s="28">
        <f t="shared" si="27"/>
        <v>1.1507500000000002</v>
      </c>
      <c r="BY22" s="28">
        <f t="shared" si="27"/>
        <v>1.4032499999999999</v>
      </c>
      <c r="BZ22" s="28">
        <f t="shared" si="27"/>
        <v>1.55825</v>
      </c>
      <c r="CA22" s="28">
        <f t="shared" si="27"/>
        <v>1.4065</v>
      </c>
      <c r="CB22" s="28">
        <f t="shared" si="27"/>
        <v>1.4635</v>
      </c>
    </row>
    <row r="23" spans="1:80" s="2" customFormat="1" ht="18.75" customHeight="1">
      <c r="A23" s="41"/>
      <c r="B23" s="9" t="s">
        <v>13</v>
      </c>
      <c r="C23" s="26">
        <f aca="true" t="shared" si="28" ref="C23:H23">71.18*C22</f>
        <v>84.41948000000001</v>
      </c>
      <c r="D23" s="26">
        <f t="shared" si="28"/>
        <v>83.38737</v>
      </c>
      <c r="E23" s="26">
        <f t="shared" si="28"/>
        <v>82.76454500000003</v>
      </c>
      <c r="F23" s="26">
        <f t="shared" si="28"/>
        <v>83.56532000000001</v>
      </c>
      <c r="G23" s="26">
        <f t="shared" si="28"/>
        <v>57.33549000000001</v>
      </c>
      <c r="H23" s="26">
        <f t="shared" si="28"/>
        <v>80.98504500000001</v>
      </c>
      <c r="I23" s="26">
        <f aca="true" t="shared" si="29" ref="I23:AR23">71.18*I22</f>
        <v>89.77577500000001</v>
      </c>
      <c r="J23" s="26">
        <f t="shared" si="29"/>
        <v>107.55298</v>
      </c>
      <c r="K23" s="26">
        <f t="shared" si="29"/>
        <v>131.89654000000002</v>
      </c>
      <c r="L23" s="26">
        <f t="shared" si="29"/>
        <v>130.953405</v>
      </c>
      <c r="M23" s="26">
        <f t="shared" si="29"/>
        <v>65.96962400000001</v>
      </c>
      <c r="N23" s="26">
        <f t="shared" si="29"/>
        <v>83.20942000000001</v>
      </c>
      <c r="O23" s="26">
        <f t="shared" si="29"/>
        <v>78.742875</v>
      </c>
      <c r="P23" s="26">
        <f t="shared" si="29"/>
        <v>37.611512000000005</v>
      </c>
      <c r="Q23" s="26">
        <f t="shared" si="29"/>
        <v>57.16465800000001</v>
      </c>
      <c r="R23" s="26">
        <f t="shared" si="29"/>
        <v>87.640375</v>
      </c>
      <c r="S23" s="26">
        <f t="shared" si="29"/>
        <v>61.51019700000001</v>
      </c>
      <c r="T23" s="26">
        <f t="shared" si="29"/>
        <v>103.65587500000001</v>
      </c>
      <c r="U23" s="26">
        <f t="shared" si="29"/>
        <v>101.50268</v>
      </c>
      <c r="V23" s="26">
        <f t="shared" si="29"/>
        <v>101.32473</v>
      </c>
      <c r="W23" s="26">
        <f t="shared" si="29"/>
        <v>100.47057000000001</v>
      </c>
      <c r="X23" s="26">
        <f t="shared" si="29"/>
        <v>108.53170500000002</v>
      </c>
      <c r="Y23" s="26">
        <f t="shared" si="29"/>
        <v>88.886025</v>
      </c>
      <c r="Z23" s="26">
        <f t="shared" si="29"/>
        <v>55.48836900000001</v>
      </c>
      <c r="AA23" s="26">
        <f t="shared" si="29"/>
        <v>91.07481000000001</v>
      </c>
      <c r="AB23" s="26">
        <f t="shared" si="29"/>
        <v>129.08493</v>
      </c>
      <c r="AC23" s="26">
        <f t="shared" si="29"/>
        <v>129.61878000000002</v>
      </c>
      <c r="AD23" s="26">
        <f t="shared" si="29"/>
        <v>107.03692500000002</v>
      </c>
      <c r="AE23" s="26">
        <f t="shared" si="29"/>
        <v>133.42691</v>
      </c>
      <c r="AF23" s="26">
        <f t="shared" si="29"/>
        <v>131.62961500000003</v>
      </c>
      <c r="AG23" s="26">
        <f t="shared" si="29"/>
        <v>130.18822000000003</v>
      </c>
      <c r="AH23" s="26">
        <f t="shared" si="29"/>
        <v>78.63610500000001</v>
      </c>
      <c r="AI23" s="26">
        <f t="shared" si="29"/>
        <v>85.14907500000001</v>
      </c>
      <c r="AJ23" s="26">
        <f t="shared" si="29"/>
        <v>65.77032000000001</v>
      </c>
      <c r="AK23" s="26">
        <f t="shared" si="29"/>
        <v>67.40746000000001</v>
      </c>
      <c r="AL23" s="26">
        <f t="shared" si="29"/>
        <v>68.49295500000001</v>
      </c>
      <c r="AM23" s="26">
        <f t="shared" si="29"/>
        <v>80.86048</v>
      </c>
      <c r="AN23" s="26">
        <f t="shared" si="29"/>
        <v>131.416075</v>
      </c>
      <c r="AO23" s="26">
        <f t="shared" si="29"/>
        <v>130.88222500000003</v>
      </c>
      <c r="AP23" s="26">
        <f t="shared" si="29"/>
        <v>82.76454500000003</v>
      </c>
      <c r="AQ23" s="26">
        <f t="shared" si="29"/>
        <v>130.38396500000002</v>
      </c>
      <c r="AR23" s="26">
        <f t="shared" si="29"/>
        <v>100.0079</v>
      </c>
      <c r="AS23" s="26">
        <f aca="true" t="shared" si="30" ref="AS23:CB23">71.18*AS22</f>
        <v>100.70190500000001</v>
      </c>
      <c r="AT23" s="26">
        <f t="shared" si="30"/>
        <v>79.16639600000002</v>
      </c>
      <c r="AU23" s="26">
        <f t="shared" si="30"/>
        <v>75.92058800000001</v>
      </c>
      <c r="AV23" s="26">
        <f t="shared" si="30"/>
        <v>95.18545500000002</v>
      </c>
      <c r="AW23" s="26">
        <f t="shared" si="30"/>
        <v>99.91892500000002</v>
      </c>
      <c r="AX23" s="26">
        <f t="shared" si="30"/>
        <v>96.64464500000001</v>
      </c>
      <c r="AY23" s="26">
        <f t="shared" si="30"/>
        <v>102.196685</v>
      </c>
      <c r="AZ23" s="26">
        <f t="shared" si="30"/>
        <v>102.78392000000002</v>
      </c>
      <c r="BA23" s="26">
        <f t="shared" si="30"/>
        <v>103.56690000000002</v>
      </c>
      <c r="BB23" s="26">
        <f t="shared" si="30"/>
        <v>89.63341500000001</v>
      </c>
      <c r="BC23" s="26">
        <f t="shared" si="30"/>
        <v>101.18237</v>
      </c>
      <c r="BD23" s="26">
        <f t="shared" si="30"/>
        <v>98.76225000000001</v>
      </c>
      <c r="BE23" s="26">
        <f t="shared" si="30"/>
        <v>100.274825</v>
      </c>
      <c r="BF23" s="26">
        <f t="shared" si="30"/>
        <v>83.85004</v>
      </c>
      <c r="BG23" s="26">
        <f t="shared" si="30"/>
        <v>129.40524000000002</v>
      </c>
      <c r="BH23" s="26">
        <f t="shared" si="30"/>
        <v>104.438855</v>
      </c>
      <c r="BI23" s="26">
        <f t="shared" si="30"/>
        <v>67.603205</v>
      </c>
      <c r="BJ23" s="26">
        <f t="shared" si="30"/>
        <v>89.81136500000001</v>
      </c>
      <c r="BK23" s="26">
        <f t="shared" si="30"/>
        <v>99.33169000000002</v>
      </c>
      <c r="BL23" s="26">
        <f t="shared" si="30"/>
        <v>101.591655</v>
      </c>
      <c r="BM23" s="26">
        <f t="shared" si="30"/>
        <v>104.93711500000002</v>
      </c>
      <c r="BN23" s="26">
        <f t="shared" si="30"/>
        <v>101.14678</v>
      </c>
      <c r="BO23" s="26">
        <f t="shared" si="30"/>
        <v>100.986625</v>
      </c>
      <c r="BP23" s="26">
        <f t="shared" si="30"/>
        <v>100.381595</v>
      </c>
      <c r="BQ23" s="26">
        <f t="shared" si="30"/>
        <v>101.68063000000001</v>
      </c>
      <c r="BR23" s="26">
        <f t="shared" si="30"/>
        <v>82.99588</v>
      </c>
      <c r="BS23" s="26">
        <f t="shared" si="30"/>
        <v>101.7874</v>
      </c>
      <c r="BT23" s="26">
        <f t="shared" si="30"/>
        <v>100.52395500000002</v>
      </c>
      <c r="BU23" s="26">
        <f t="shared" si="30"/>
        <v>101.36032000000002</v>
      </c>
      <c r="BV23" s="26">
        <f t="shared" si="30"/>
        <v>103.06864000000002</v>
      </c>
      <c r="BW23" s="26">
        <f t="shared" si="30"/>
        <v>83.29839500000001</v>
      </c>
      <c r="BX23" s="26">
        <f t="shared" si="30"/>
        <v>81.91038500000002</v>
      </c>
      <c r="BY23" s="26">
        <f t="shared" si="30"/>
        <v>99.883335</v>
      </c>
      <c r="BZ23" s="26">
        <f t="shared" si="30"/>
        <v>110.916235</v>
      </c>
      <c r="CA23" s="26">
        <f t="shared" si="30"/>
        <v>100.11467000000002</v>
      </c>
      <c r="CB23" s="26">
        <f t="shared" si="30"/>
        <v>104.17193000000002</v>
      </c>
    </row>
    <row r="24" spans="1:80" s="2" customFormat="1" ht="18.75" customHeight="1">
      <c r="A24" s="41"/>
      <c r="B24" s="9" t="s">
        <v>2</v>
      </c>
      <c r="C24" s="26">
        <f aca="true" t="shared" si="31" ref="C24:H24">C23/C7/12</f>
        <v>0.01482916666666667</v>
      </c>
      <c r="D24" s="26">
        <f t="shared" si="31"/>
        <v>0.014829166666666666</v>
      </c>
      <c r="E24" s="26">
        <f t="shared" si="31"/>
        <v>0.014829166666666671</v>
      </c>
      <c r="F24" s="26">
        <f t="shared" si="31"/>
        <v>0.01482916666666667</v>
      </c>
      <c r="G24" s="26">
        <f t="shared" si="31"/>
        <v>0.008897500000000001</v>
      </c>
      <c r="H24" s="26">
        <f t="shared" si="31"/>
        <v>0.01482916666666667</v>
      </c>
      <c r="I24" s="26">
        <f aca="true" t="shared" si="32" ref="I24:AR24">I23/I7/12</f>
        <v>0.01482916666666667</v>
      </c>
      <c r="J24" s="26">
        <f t="shared" si="32"/>
        <v>0.01482916666666667</v>
      </c>
      <c r="K24" s="26">
        <f t="shared" si="32"/>
        <v>0.014829166666666666</v>
      </c>
      <c r="L24" s="26">
        <f t="shared" si="32"/>
        <v>0.014829166666666666</v>
      </c>
      <c r="M24" s="26">
        <f t="shared" si="32"/>
        <v>0.011863333333333337</v>
      </c>
      <c r="N24" s="26">
        <f t="shared" si="32"/>
        <v>0.014829166666666666</v>
      </c>
      <c r="O24" s="26">
        <f t="shared" si="32"/>
        <v>0.008897500000000001</v>
      </c>
      <c r="P24" s="26">
        <f t="shared" si="32"/>
        <v>0.0059316666666666676</v>
      </c>
      <c r="Q24" s="26">
        <f t="shared" si="32"/>
        <v>0.008897500000000001</v>
      </c>
      <c r="R24" s="26">
        <f t="shared" si="32"/>
        <v>0.01482916666666667</v>
      </c>
      <c r="S24" s="26">
        <f t="shared" si="32"/>
        <v>0.008897500000000001</v>
      </c>
      <c r="T24" s="26">
        <f t="shared" si="32"/>
        <v>0.01482916666666667</v>
      </c>
      <c r="U24" s="26">
        <f t="shared" si="32"/>
        <v>0.014829166666666666</v>
      </c>
      <c r="V24" s="26">
        <f t="shared" si="32"/>
        <v>0.01482916666666667</v>
      </c>
      <c r="W24" s="26">
        <f t="shared" si="32"/>
        <v>0.014829166666666666</v>
      </c>
      <c r="X24" s="26">
        <f t="shared" si="32"/>
        <v>0.01482916666666667</v>
      </c>
      <c r="Y24" s="26">
        <f t="shared" si="32"/>
        <v>0.014829166666666666</v>
      </c>
      <c r="Z24" s="26">
        <f t="shared" si="32"/>
        <v>0.008897500000000001</v>
      </c>
      <c r="AA24" s="26">
        <f t="shared" si="32"/>
        <v>0.01482916666666667</v>
      </c>
      <c r="AB24" s="26">
        <f t="shared" si="32"/>
        <v>0.01482916666666667</v>
      </c>
      <c r="AC24" s="26">
        <f t="shared" si="32"/>
        <v>0.01482916666666667</v>
      </c>
      <c r="AD24" s="26">
        <f t="shared" si="32"/>
        <v>0.014829166666666671</v>
      </c>
      <c r="AE24" s="26">
        <f t="shared" si="32"/>
        <v>0.014829166666666666</v>
      </c>
      <c r="AF24" s="26">
        <f t="shared" si="32"/>
        <v>0.01482916666666667</v>
      </c>
      <c r="AG24" s="26">
        <f t="shared" si="32"/>
        <v>0.01482916666666667</v>
      </c>
      <c r="AH24" s="26">
        <f t="shared" si="32"/>
        <v>0.008897500000000001</v>
      </c>
      <c r="AI24" s="26">
        <f t="shared" si="32"/>
        <v>0.01482916666666667</v>
      </c>
      <c r="AJ24" s="26">
        <f t="shared" si="32"/>
        <v>0.01482916666666667</v>
      </c>
      <c r="AK24" s="26">
        <f t="shared" si="32"/>
        <v>0.01482916666666667</v>
      </c>
      <c r="AL24" s="26">
        <f t="shared" si="32"/>
        <v>0.01482916666666667</v>
      </c>
      <c r="AM24" s="26">
        <f t="shared" si="32"/>
        <v>0.014829166666666666</v>
      </c>
      <c r="AN24" s="26">
        <f t="shared" si="32"/>
        <v>0.014829166666666666</v>
      </c>
      <c r="AO24" s="26">
        <f t="shared" si="32"/>
        <v>0.014829166666666671</v>
      </c>
      <c r="AP24" s="26">
        <f t="shared" si="32"/>
        <v>0.014829166666666671</v>
      </c>
      <c r="AQ24" s="26">
        <f t="shared" si="32"/>
        <v>0.01482916666666667</v>
      </c>
      <c r="AR24" s="26">
        <f t="shared" si="32"/>
        <v>0.01482916666666667</v>
      </c>
      <c r="AS24" s="26">
        <f aca="true" t="shared" si="33" ref="AS24:CB24">AS23/AS7/12</f>
        <v>0.01482916666666667</v>
      </c>
      <c r="AT24" s="26">
        <f t="shared" si="33"/>
        <v>0.011863333333333337</v>
      </c>
      <c r="AU24" s="26">
        <f t="shared" si="33"/>
        <v>0.011863333333333337</v>
      </c>
      <c r="AV24" s="26">
        <f t="shared" si="33"/>
        <v>0.014829166666666671</v>
      </c>
      <c r="AW24" s="26">
        <f t="shared" si="33"/>
        <v>0.01482916666666667</v>
      </c>
      <c r="AX24" s="26">
        <f t="shared" si="33"/>
        <v>0.01482916666666667</v>
      </c>
      <c r="AY24" s="26">
        <f t="shared" si="33"/>
        <v>0.01482916666666667</v>
      </c>
      <c r="AZ24" s="26">
        <f t="shared" si="33"/>
        <v>0.01482916666666667</v>
      </c>
      <c r="BA24" s="26">
        <f t="shared" si="33"/>
        <v>0.01482916666666667</v>
      </c>
      <c r="BB24" s="26">
        <f t="shared" si="33"/>
        <v>0.01482916666666667</v>
      </c>
      <c r="BC24" s="26">
        <f t="shared" si="33"/>
        <v>0.014829166666666666</v>
      </c>
      <c r="BD24" s="26">
        <f t="shared" si="33"/>
        <v>0.01482916666666667</v>
      </c>
      <c r="BE24" s="26">
        <f t="shared" si="33"/>
        <v>0.01482916666666667</v>
      </c>
      <c r="BF24" s="26">
        <f t="shared" si="33"/>
        <v>0.01482916666666667</v>
      </c>
      <c r="BG24" s="26">
        <f t="shared" si="33"/>
        <v>0.01482916666666667</v>
      </c>
      <c r="BH24" s="26">
        <f t="shared" si="33"/>
        <v>0.01482916666666667</v>
      </c>
      <c r="BI24" s="26">
        <f t="shared" si="33"/>
        <v>0.01482916666666667</v>
      </c>
      <c r="BJ24" s="26">
        <f t="shared" si="33"/>
        <v>0.01482916666666667</v>
      </c>
      <c r="BK24" s="26">
        <f t="shared" si="33"/>
        <v>0.01482916666666667</v>
      </c>
      <c r="BL24" s="26">
        <f t="shared" si="33"/>
        <v>0.01482916666666667</v>
      </c>
      <c r="BM24" s="26">
        <f t="shared" si="33"/>
        <v>0.01482916666666667</v>
      </c>
      <c r="BN24" s="26">
        <f t="shared" si="33"/>
        <v>0.01482916666666667</v>
      </c>
      <c r="BO24" s="26">
        <f t="shared" si="33"/>
        <v>0.014829166666666666</v>
      </c>
      <c r="BP24" s="26">
        <f t="shared" si="33"/>
        <v>0.014829166666666666</v>
      </c>
      <c r="BQ24" s="26">
        <f t="shared" si="33"/>
        <v>0.01482916666666667</v>
      </c>
      <c r="BR24" s="26">
        <f t="shared" si="33"/>
        <v>0.014829166666666666</v>
      </c>
      <c r="BS24" s="26">
        <f t="shared" si="33"/>
        <v>0.014829166666666666</v>
      </c>
      <c r="BT24" s="26">
        <f t="shared" si="33"/>
        <v>0.01482916666666667</v>
      </c>
      <c r="BU24" s="26">
        <f t="shared" si="33"/>
        <v>0.01482916666666667</v>
      </c>
      <c r="BV24" s="26">
        <f t="shared" si="33"/>
        <v>0.01482916666666667</v>
      </c>
      <c r="BW24" s="26">
        <f t="shared" si="33"/>
        <v>0.01482916666666667</v>
      </c>
      <c r="BX24" s="26">
        <f t="shared" si="33"/>
        <v>0.01482916666666667</v>
      </c>
      <c r="BY24" s="26">
        <f t="shared" si="33"/>
        <v>0.01482916666666667</v>
      </c>
      <c r="BZ24" s="26">
        <f t="shared" si="33"/>
        <v>0.01482916666666667</v>
      </c>
      <c r="CA24" s="26">
        <f t="shared" si="33"/>
        <v>0.01482916666666667</v>
      </c>
      <c r="CB24" s="26">
        <f t="shared" si="33"/>
        <v>0.01482916666666667</v>
      </c>
    </row>
    <row r="25" spans="1:80" s="2" customFormat="1" ht="18.75" customHeight="1" thickBot="1">
      <c r="A25" s="42"/>
      <c r="B25" s="10" t="s">
        <v>0</v>
      </c>
      <c r="C25" s="23" t="s">
        <v>14</v>
      </c>
      <c r="D25" s="23" t="s">
        <v>14</v>
      </c>
      <c r="E25" s="23" t="s">
        <v>14</v>
      </c>
      <c r="F25" s="23" t="s">
        <v>14</v>
      </c>
      <c r="G25" s="23" t="s">
        <v>14</v>
      </c>
      <c r="H25" s="23" t="s">
        <v>14</v>
      </c>
      <c r="I25" s="23" t="s">
        <v>14</v>
      </c>
      <c r="J25" s="23" t="s">
        <v>14</v>
      </c>
      <c r="K25" s="23" t="s">
        <v>14</v>
      </c>
      <c r="L25" s="23" t="s">
        <v>14</v>
      </c>
      <c r="M25" s="23" t="s">
        <v>14</v>
      </c>
      <c r="N25" s="23" t="s">
        <v>14</v>
      </c>
      <c r="O25" s="23" t="s">
        <v>14</v>
      </c>
      <c r="P25" s="23" t="s">
        <v>14</v>
      </c>
      <c r="Q25" s="23" t="s">
        <v>14</v>
      </c>
      <c r="R25" s="23" t="s">
        <v>14</v>
      </c>
      <c r="S25" s="23" t="s">
        <v>14</v>
      </c>
      <c r="T25" s="23" t="s">
        <v>14</v>
      </c>
      <c r="U25" s="23" t="s">
        <v>14</v>
      </c>
      <c r="V25" s="23" t="s">
        <v>14</v>
      </c>
      <c r="W25" s="23" t="s">
        <v>14</v>
      </c>
      <c r="X25" s="23" t="s">
        <v>14</v>
      </c>
      <c r="Y25" s="23" t="s">
        <v>14</v>
      </c>
      <c r="Z25" s="23" t="s">
        <v>14</v>
      </c>
      <c r="AA25" s="23" t="s">
        <v>14</v>
      </c>
      <c r="AB25" s="23" t="s">
        <v>14</v>
      </c>
      <c r="AC25" s="23" t="s">
        <v>14</v>
      </c>
      <c r="AD25" s="23" t="s">
        <v>14</v>
      </c>
      <c r="AE25" s="23" t="s">
        <v>14</v>
      </c>
      <c r="AF25" s="23" t="s">
        <v>14</v>
      </c>
      <c r="AG25" s="23" t="s">
        <v>14</v>
      </c>
      <c r="AH25" s="23" t="s">
        <v>14</v>
      </c>
      <c r="AI25" s="23" t="s">
        <v>14</v>
      </c>
      <c r="AJ25" s="23" t="s">
        <v>14</v>
      </c>
      <c r="AK25" s="23" t="s">
        <v>14</v>
      </c>
      <c r="AL25" s="23" t="s">
        <v>14</v>
      </c>
      <c r="AM25" s="23" t="s">
        <v>14</v>
      </c>
      <c r="AN25" s="23" t="s">
        <v>14</v>
      </c>
      <c r="AO25" s="23" t="s">
        <v>14</v>
      </c>
      <c r="AP25" s="23" t="s">
        <v>14</v>
      </c>
      <c r="AQ25" s="23" t="s">
        <v>14</v>
      </c>
      <c r="AR25" s="23" t="s">
        <v>14</v>
      </c>
      <c r="AS25" s="23" t="s">
        <v>14</v>
      </c>
      <c r="AT25" s="23" t="s">
        <v>14</v>
      </c>
      <c r="AU25" s="23" t="s">
        <v>14</v>
      </c>
      <c r="AV25" s="23" t="s">
        <v>14</v>
      </c>
      <c r="AW25" s="23" t="s">
        <v>14</v>
      </c>
      <c r="AX25" s="23" t="s">
        <v>14</v>
      </c>
      <c r="AY25" s="23" t="s">
        <v>14</v>
      </c>
      <c r="AZ25" s="23" t="s">
        <v>14</v>
      </c>
      <c r="BA25" s="23" t="s">
        <v>14</v>
      </c>
      <c r="BB25" s="23" t="s">
        <v>14</v>
      </c>
      <c r="BC25" s="23" t="s">
        <v>14</v>
      </c>
      <c r="BD25" s="23" t="s">
        <v>14</v>
      </c>
      <c r="BE25" s="23" t="s">
        <v>14</v>
      </c>
      <c r="BF25" s="23" t="s">
        <v>14</v>
      </c>
      <c r="BG25" s="23" t="s">
        <v>14</v>
      </c>
      <c r="BH25" s="23" t="s">
        <v>14</v>
      </c>
      <c r="BI25" s="23" t="s">
        <v>14</v>
      </c>
      <c r="BJ25" s="23" t="s">
        <v>14</v>
      </c>
      <c r="BK25" s="23" t="s">
        <v>14</v>
      </c>
      <c r="BL25" s="23" t="s">
        <v>14</v>
      </c>
      <c r="BM25" s="23" t="s">
        <v>14</v>
      </c>
      <c r="BN25" s="23" t="s">
        <v>14</v>
      </c>
      <c r="BO25" s="23" t="s">
        <v>14</v>
      </c>
      <c r="BP25" s="23" t="s">
        <v>14</v>
      </c>
      <c r="BQ25" s="23" t="s">
        <v>14</v>
      </c>
      <c r="BR25" s="23" t="s">
        <v>14</v>
      </c>
      <c r="BS25" s="23" t="s">
        <v>14</v>
      </c>
      <c r="BT25" s="23" t="s">
        <v>14</v>
      </c>
      <c r="BU25" s="23" t="s">
        <v>14</v>
      </c>
      <c r="BV25" s="23" t="s">
        <v>14</v>
      </c>
      <c r="BW25" s="23" t="s">
        <v>14</v>
      </c>
      <c r="BX25" s="23" t="s">
        <v>14</v>
      </c>
      <c r="BY25" s="23" t="s">
        <v>14</v>
      </c>
      <c r="BZ25" s="23" t="s">
        <v>14</v>
      </c>
      <c r="CA25" s="23" t="s">
        <v>14</v>
      </c>
      <c r="CB25" s="23" t="s">
        <v>14</v>
      </c>
    </row>
    <row r="26" spans="1:80" s="2" customFormat="1" ht="18.75" customHeight="1" thickTop="1">
      <c r="A26" s="40" t="s">
        <v>19</v>
      </c>
      <c r="B26" s="8" t="s">
        <v>5</v>
      </c>
      <c r="C26" s="29">
        <f>C8*0.7%</f>
        <v>3.3207999999999993</v>
      </c>
      <c r="D26" s="29">
        <f>D8*0.7%</f>
        <v>3.2802</v>
      </c>
      <c r="E26" s="29">
        <f>E8*0.7%</f>
        <v>3.2557</v>
      </c>
      <c r="F26" s="29">
        <f>F8*0.7%</f>
        <v>3.2872</v>
      </c>
      <c r="G26" s="29">
        <f>G8*0.5%</f>
        <v>2.685</v>
      </c>
      <c r="H26" s="29">
        <f>H8*0.7%</f>
        <v>3.1856999999999998</v>
      </c>
      <c r="I26" s="29">
        <f aca="true" t="shared" si="34" ref="I26:AR26">I8*0.7%</f>
        <v>3.5314999999999994</v>
      </c>
      <c r="J26" s="29">
        <f t="shared" si="34"/>
        <v>4.2307999999999995</v>
      </c>
      <c r="K26" s="29">
        <f t="shared" si="34"/>
        <v>5.1884</v>
      </c>
      <c r="L26" s="29">
        <f t="shared" si="34"/>
        <v>5.151299999999999</v>
      </c>
      <c r="M26" s="29">
        <f t="shared" si="34"/>
        <v>3.2437999999999994</v>
      </c>
      <c r="N26" s="29">
        <f t="shared" si="34"/>
        <v>3.2731999999999997</v>
      </c>
      <c r="O26" s="29">
        <f t="shared" si="34"/>
        <v>5.1625</v>
      </c>
      <c r="P26" s="29">
        <f t="shared" si="34"/>
        <v>3.6987999999999994</v>
      </c>
      <c r="Q26" s="29">
        <f t="shared" si="34"/>
        <v>3.7477999999999994</v>
      </c>
      <c r="R26" s="29">
        <f t="shared" si="34"/>
        <v>3.4475</v>
      </c>
      <c r="S26" s="29">
        <f>S8*0.5%</f>
        <v>2.8805</v>
      </c>
      <c r="T26" s="29">
        <f t="shared" si="34"/>
        <v>4.0775</v>
      </c>
      <c r="U26" s="29">
        <f t="shared" si="34"/>
        <v>3.9927999999999995</v>
      </c>
      <c r="V26" s="29">
        <f t="shared" si="34"/>
        <v>3.9857999999999993</v>
      </c>
      <c r="W26" s="29">
        <f t="shared" si="34"/>
        <v>3.9522</v>
      </c>
      <c r="X26" s="29">
        <f t="shared" si="34"/>
        <v>4.269299999999999</v>
      </c>
      <c r="Y26" s="29">
        <f t="shared" si="34"/>
        <v>3.4964999999999997</v>
      </c>
      <c r="Z26" s="29">
        <f>Z8*0.4%</f>
        <v>2.0788</v>
      </c>
      <c r="AA26" s="29">
        <f t="shared" si="34"/>
        <v>3.5826</v>
      </c>
      <c r="AB26" s="29">
        <f t="shared" si="34"/>
        <v>5.077799999999999</v>
      </c>
      <c r="AC26" s="29">
        <f t="shared" si="34"/>
        <v>5.098799999999999</v>
      </c>
      <c r="AD26" s="29">
        <f t="shared" si="34"/>
        <v>4.2105</v>
      </c>
      <c r="AE26" s="29">
        <f t="shared" si="34"/>
        <v>5.248599999999999</v>
      </c>
      <c r="AF26" s="29">
        <f t="shared" si="34"/>
        <v>5.1779</v>
      </c>
      <c r="AG26" s="29">
        <f t="shared" si="34"/>
        <v>5.1212</v>
      </c>
      <c r="AH26" s="29">
        <f t="shared" si="34"/>
        <v>5.155499999999999</v>
      </c>
      <c r="AI26" s="29">
        <f t="shared" si="34"/>
        <v>3.3494999999999995</v>
      </c>
      <c r="AJ26" s="29">
        <f t="shared" si="34"/>
        <v>2.5871999999999997</v>
      </c>
      <c r="AK26" s="29">
        <f t="shared" si="34"/>
        <v>2.6515999999999997</v>
      </c>
      <c r="AL26" s="29">
        <f t="shared" si="34"/>
        <v>2.6942999999999997</v>
      </c>
      <c r="AM26" s="29">
        <f t="shared" si="34"/>
        <v>3.1807999999999996</v>
      </c>
      <c r="AN26" s="29">
        <f t="shared" si="34"/>
        <v>5.169499999999999</v>
      </c>
      <c r="AO26" s="29">
        <f t="shared" si="34"/>
        <v>5.148499999999999</v>
      </c>
      <c r="AP26" s="29">
        <f>AP8*5%</f>
        <v>23.255000000000003</v>
      </c>
      <c r="AQ26" s="29">
        <f t="shared" si="34"/>
        <v>5.1289</v>
      </c>
      <c r="AR26" s="29">
        <f t="shared" si="34"/>
        <v>3.9339999999999997</v>
      </c>
      <c r="AS26" s="29">
        <f aca="true" t="shared" si="35" ref="AS26:CB26">AS8*0.7%</f>
        <v>3.9612999999999996</v>
      </c>
      <c r="AT26" s="29">
        <f t="shared" si="35"/>
        <v>3.8926999999999996</v>
      </c>
      <c r="AU26" s="29">
        <f t="shared" si="35"/>
        <v>3.7330999999999994</v>
      </c>
      <c r="AV26" s="29">
        <f t="shared" si="35"/>
        <v>3.7442999999999995</v>
      </c>
      <c r="AW26" s="29">
        <f t="shared" si="35"/>
        <v>3.9304999999999994</v>
      </c>
      <c r="AX26" s="29">
        <f t="shared" si="35"/>
        <v>3.8017</v>
      </c>
      <c r="AY26" s="29">
        <f t="shared" si="35"/>
        <v>4.020099999999999</v>
      </c>
      <c r="AZ26" s="29">
        <f t="shared" si="35"/>
        <v>4.0432</v>
      </c>
      <c r="BA26" s="29">
        <f t="shared" si="35"/>
        <v>4.074</v>
      </c>
      <c r="BB26" s="29">
        <f t="shared" si="35"/>
        <v>3.5258999999999996</v>
      </c>
      <c r="BC26" s="29">
        <f t="shared" si="35"/>
        <v>3.9802</v>
      </c>
      <c r="BD26" s="29">
        <f t="shared" si="35"/>
        <v>3.885</v>
      </c>
      <c r="BE26" s="29">
        <f t="shared" si="35"/>
        <v>3.9444999999999997</v>
      </c>
      <c r="BF26" s="29">
        <f t="shared" si="35"/>
        <v>3.2983999999999996</v>
      </c>
      <c r="BG26" s="29">
        <f t="shared" si="35"/>
        <v>5.0904</v>
      </c>
      <c r="BH26" s="29">
        <f t="shared" si="35"/>
        <v>4.1083</v>
      </c>
      <c r="BI26" s="29">
        <f t="shared" si="35"/>
        <v>2.6592999999999996</v>
      </c>
      <c r="BJ26" s="29">
        <f t="shared" si="35"/>
        <v>3.5328999999999997</v>
      </c>
      <c r="BK26" s="29">
        <f t="shared" si="35"/>
        <v>3.9074</v>
      </c>
      <c r="BL26" s="29">
        <f t="shared" si="35"/>
        <v>3.9962999999999993</v>
      </c>
      <c r="BM26" s="29">
        <f t="shared" si="35"/>
        <v>4.1278999999999995</v>
      </c>
      <c r="BN26" s="29">
        <f t="shared" si="35"/>
        <v>3.9787999999999992</v>
      </c>
      <c r="BO26" s="29">
        <f t="shared" si="35"/>
        <v>3.9724999999999997</v>
      </c>
      <c r="BP26" s="29">
        <f t="shared" si="35"/>
        <v>3.9486999999999997</v>
      </c>
      <c r="BQ26" s="29">
        <f t="shared" si="35"/>
        <v>3.9997999999999996</v>
      </c>
      <c r="BR26" s="29">
        <f t="shared" si="35"/>
        <v>3.2647999999999997</v>
      </c>
      <c r="BS26" s="29">
        <f t="shared" si="35"/>
        <v>4.004</v>
      </c>
      <c r="BT26" s="29">
        <f t="shared" si="35"/>
        <v>3.9542999999999995</v>
      </c>
      <c r="BU26" s="29">
        <f t="shared" si="35"/>
        <v>3.9871999999999996</v>
      </c>
      <c r="BV26" s="29">
        <f t="shared" si="35"/>
        <v>4.0544</v>
      </c>
      <c r="BW26" s="29">
        <f t="shared" si="35"/>
        <v>3.2767</v>
      </c>
      <c r="BX26" s="29">
        <f t="shared" si="35"/>
        <v>3.2220999999999997</v>
      </c>
      <c r="BY26" s="29">
        <f t="shared" si="35"/>
        <v>3.929099999999999</v>
      </c>
      <c r="BZ26" s="29">
        <f t="shared" si="35"/>
        <v>4.363099999999999</v>
      </c>
      <c r="CA26" s="29">
        <f t="shared" si="35"/>
        <v>3.9381999999999997</v>
      </c>
      <c r="CB26" s="29">
        <f t="shared" si="35"/>
        <v>4.097799999999999</v>
      </c>
    </row>
    <row r="27" spans="1:80" s="2" customFormat="1" ht="18.75" customHeight="1">
      <c r="A27" s="41"/>
      <c r="B27" s="9" t="s">
        <v>13</v>
      </c>
      <c r="C27" s="26">
        <f aca="true" t="shared" si="36" ref="C27:H27">45.32*C26</f>
        <v>150.49865599999998</v>
      </c>
      <c r="D27" s="26">
        <f t="shared" si="36"/>
        <v>148.658664</v>
      </c>
      <c r="E27" s="26">
        <f t="shared" si="36"/>
        <v>147.548324</v>
      </c>
      <c r="F27" s="26">
        <f t="shared" si="36"/>
        <v>148.97590399999999</v>
      </c>
      <c r="G27" s="26">
        <f t="shared" si="36"/>
        <v>121.6842</v>
      </c>
      <c r="H27" s="26">
        <f t="shared" si="36"/>
        <v>144.375924</v>
      </c>
      <c r="I27" s="26">
        <f aca="true" t="shared" si="37" ref="I27:AR27">45.32*I26</f>
        <v>160.04757999999998</v>
      </c>
      <c r="J27" s="26">
        <f t="shared" si="37"/>
        <v>191.73985599999997</v>
      </c>
      <c r="K27" s="26">
        <f t="shared" si="37"/>
        <v>235.138288</v>
      </c>
      <c r="L27" s="26">
        <f t="shared" si="37"/>
        <v>233.45691599999995</v>
      </c>
      <c r="M27" s="26">
        <f t="shared" si="37"/>
        <v>147.00901599999997</v>
      </c>
      <c r="N27" s="26">
        <f t="shared" si="37"/>
        <v>148.341424</v>
      </c>
      <c r="O27" s="26">
        <f t="shared" si="37"/>
        <v>233.9645</v>
      </c>
      <c r="P27" s="26">
        <f t="shared" si="37"/>
        <v>167.62961599999997</v>
      </c>
      <c r="Q27" s="26">
        <f t="shared" si="37"/>
        <v>169.850296</v>
      </c>
      <c r="R27" s="26">
        <f t="shared" si="37"/>
        <v>156.2407</v>
      </c>
      <c r="S27" s="26">
        <f t="shared" si="37"/>
        <v>130.54426</v>
      </c>
      <c r="T27" s="26">
        <f t="shared" si="37"/>
        <v>184.79229999999998</v>
      </c>
      <c r="U27" s="26">
        <f t="shared" si="37"/>
        <v>180.95369599999998</v>
      </c>
      <c r="V27" s="26">
        <f t="shared" si="37"/>
        <v>180.63645599999998</v>
      </c>
      <c r="W27" s="26">
        <f t="shared" si="37"/>
        <v>179.11370399999998</v>
      </c>
      <c r="X27" s="26">
        <f t="shared" si="37"/>
        <v>193.48467599999998</v>
      </c>
      <c r="Y27" s="26">
        <f t="shared" si="37"/>
        <v>158.46138</v>
      </c>
      <c r="Z27" s="26">
        <f t="shared" si="37"/>
        <v>94.21121600000001</v>
      </c>
      <c r="AA27" s="26">
        <f t="shared" si="37"/>
        <v>162.363432</v>
      </c>
      <c r="AB27" s="26">
        <f t="shared" si="37"/>
        <v>230.12589599999995</v>
      </c>
      <c r="AC27" s="26">
        <f t="shared" si="37"/>
        <v>231.07761599999995</v>
      </c>
      <c r="AD27" s="26">
        <f t="shared" si="37"/>
        <v>190.81985999999998</v>
      </c>
      <c r="AE27" s="26">
        <f t="shared" si="37"/>
        <v>237.86655199999996</v>
      </c>
      <c r="AF27" s="26">
        <f t="shared" si="37"/>
        <v>234.662428</v>
      </c>
      <c r="AG27" s="26">
        <f t="shared" si="37"/>
        <v>232.092784</v>
      </c>
      <c r="AH27" s="26">
        <f t="shared" si="37"/>
        <v>233.64725999999996</v>
      </c>
      <c r="AI27" s="26">
        <f t="shared" si="37"/>
        <v>151.79933999999997</v>
      </c>
      <c r="AJ27" s="26">
        <f t="shared" si="37"/>
        <v>117.25190399999998</v>
      </c>
      <c r="AK27" s="26">
        <f t="shared" si="37"/>
        <v>120.17051199999999</v>
      </c>
      <c r="AL27" s="26">
        <f t="shared" si="37"/>
        <v>122.10567599999999</v>
      </c>
      <c r="AM27" s="26">
        <f t="shared" si="37"/>
        <v>144.153856</v>
      </c>
      <c r="AN27" s="26">
        <f t="shared" si="37"/>
        <v>234.28173999999996</v>
      </c>
      <c r="AO27" s="26">
        <f t="shared" si="37"/>
        <v>233.33001999999996</v>
      </c>
      <c r="AP27" s="26">
        <f t="shared" si="37"/>
        <v>1053.9166</v>
      </c>
      <c r="AQ27" s="26">
        <f t="shared" si="37"/>
        <v>232.441748</v>
      </c>
      <c r="AR27" s="26">
        <f t="shared" si="37"/>
        <v>178.28887999999998</v>
      </c>
      <c r="AS27" s="26">
        <f aca="true" t="shared" si="38" ref="AS27:CB27">45.32*AS26</f>
        <v>179.52611599999997</v>
      </c>
      <c r="AT27" s="26">
        <f t="shared" si="38"/>
        <v>176.41716399999999</v>
      </c>
      <c r="AU27" s="26">
        <f t="shared" si="38"/>
        <v>169.18409199999996</v>
      </c>
      <c r="AV27" s="26">
        <f t="shared" si="38"/>
        <v>169.69167599999997</v>
      </c>
      <c r="AW27" s="26">
        <f t="shared" si="38"/>
        <v>178.13025999999996</v>
      </c>
      <c r="AX27" s="26">
        <f t="shared" si="38"/>
        <v>172.29304399999998</v>
      </c>
      <c r="AY27" s="26">
        <f t="shared" si="38"/>
        <v>182.19093199999998</v>
      </c>
      <c r="AZ27" s="26">
        <f t="shared" si="38"/>
        <v>183.237824</v>
      </c>
      <c r="BA27" s="26">
        <f t="shared" si="38"/>
        <v>184.63368</v>
      </c>
      <c r="BB27" s="26">
        <f t="shared" si="38"/>
        <v>159.79378799999998</v>
      </c>
      <c r="BC27" s="26">
        <f t="shared" si="38"/>
        <v>180.382664</v>
      </c>
      <c r="BD27" s="26">
        <f t="shared" si="38"/>
        <v>176.0682</v>
      </c>
      <c r="BE27" s="26">
        <f t="shared" si="38"/>
        <v>178.76474</v>
      </c>
      <c r="BF27" s="26">
        <f t="shared" si="38"/>
        <v>149.483488</v>
      </c>
      <c r="BG27" s="26">
        <f t="shared" si="38"/>
        <v>230.69692799999999</v>
      </c>
      <c r="BH27" s="26">
        <f t="shared" si="38"/>
        <v>186.188156</v>
      </c>
      <c r="BI27" s="26">
        <f t="shared" si="38"/>
        <v>120.51947599999998</v>
      </c>
      <c r="BJ27" s="26">
        <f t="shared" si="38"/>
        <v>160.11102799999998</v>
      </c>
      <c r="BK27" s="26">
        <f t="shared" si="38"/>
        <v>177.083368</v>
      </c>
      <c r="BL27" s="26">
        <f t="shared" si="38"/>
        <v>181.11231599999996</v>
      </c>
      <c r="BM27" s="26">
        <f t="shared" si="38"/>
        <v>187.07642799999996</v>
      </c>
      <c r="BN27" s="26">
        <f t="shared" si="38"/>
        <v>180.31921599999995</v>
      </c>
      <c r="BO27" s="26">
        <f t="shared" si="38"/>
        <v>180.03369999999998</v>
      </c>
      <c r="BP27" s="26">
        <f t="shared" si="38"/>
        <v>178.955084</v>
      </c>
      <c r="BQ27" s="26">
        <f t="shared" si="38"/>
        <v>181.27093599999998</v>
      </c>
      <c r="BR27" s="26">
        <f t="shared" si="38"/>
        <v>147.960736</v>
      </c>
      <c r="BS27" s="26">
        <f t="shared" si="38"/>
        <v>181.46128</v>
      </c>
      <c r="BT27" s="26">
        <f t="shared" si="38"/>
        <v>179.20887599999998</v>
      </c>
      <c r="BU27" s="26">
        <f t="shared" si="38"/>
        <v>180.69990399999998</v>
      </c>
      <c r="BV27" s="26">
        <f t="shared" si="38"/>
        <v>183.745408</v>
      </c>
      <c r="BW27" s="26">
        <f t="shared" si="38"/>
        <v>148.500044</v>
      </c>
      <c r="BX27" s="26">
        <f t="shared" si="38"/>
        <v>146.02557199999998</v>
      </c>
      <c r="BY27" s="26">
        <f t="shared" si="38"/>
        <v>178.06681199999997</v>
      </c>
      <c r="BZ27" s="26">
        <f t="shared" si="38"/>
        <v>197.73569199999997</v>
      </c>
      <c r="CA27" s="26">
        <f t="shared" si="38"/>
        <v>178.479224</v>
      </c>
      <c r="CB27" s="26">
        <f t="shared" si="38"/>
        <v>185.71229599999998</v>
      </c>
    </row>
    <row r="28" spans="1:80" s="2" customFormat="1" ht="18.75" customHeight="1">
      <c r="A28" s="41"/>
      <c r="B28" s="9" t="s">
        <v>2</v>
      </c>
      <c r="C28" s="26">
        <f aca="true" t="shared" si="39" ref="C28:H28">C27/C7/12</f>
        <v>0.026436666666666664</v>
      </c>
      <c r="D28" s="26">
        <f t="shared" si="39"/>
        <v>0.026436666666666664</v>
      </c>
      <c r="E28" s="26">
        <f t="shared" si="39"/>
        <v>0.026436666666666667</v>
      </c>
      <c r="F28" s="26">
        <f t="shared" si="39"/>
        <v>0.026436666666666664</v>
      </c>
      <c r="G28" s="26">
        <f t="shared" si="39"/>
        <v>0.018883333333333332</v>
      </c>
      <c r="H28" s="26">
        <f t="shared" si="39"/>
        <v>0.026436666666666664</v>
      </c>
      <c r="I28" s="26">
        <f aca="true" t="shared" si="40" ref="I28:AR28">I27/I7/12</f>
        <v>0.026436666666666664</v>
      </c>
      <c r="J28" s="26">
        <f t="shared" si="40"/>
        <v>0.026436666666666664</v>
      </c>
      <c r="K28" s="26">
        <f t="shared" si="40"/>
        <v>0.026436666666666664</v>
      </c>
      <c r="L28" s="26">
        <f t="shared" si="40"/>
        <v>0.026436666666666664</v>
      </c>
      <c r="M28" s="26">
        <f t="shared" si="40"/>
        <v>0.026436666666666664</v>
      </c>
      <c r="N28" s="26">
        <f t="shared" si="40"/>
        <v>0.026436666666666664</v>
      </c>
      <c r="O28" s="26">
        <f t="shared" si="40"/>
        <v>0.026436666666666664</v>
      </c>
      <c r="P28" s="26">
        <f t="shared" si="40"/>
        <v>0.026436666666666664</v>
      </c>
      <c r="Q28" s="26">
        <f t="shared" si="40"/>
        <v>0.026436666666666664</v>
      </c>
      <c r="R28" s="26">
        <f t="shared" si="40"/>
        <v>0.026436666666666667</v>
      </c>
      <c r="S28" s="26">
        <f t="shared" si="40"/>
        <v>0.018883333333333332</v>
      </c>
      <c r="T28" s="26">
        <f t="shared" si="40"/>
        <v>0.026436666666666664</v>
      </c>
      <c r="U28" s="26">
        <f t="shared" si="40"/>
        <v>0.026436666666666664</v>
      </c>
      <c r="V28" s="26">
        <f t="shared" si="40"/>
        <v>0.026436666666666664</v>
      </c>
      <c r="W28" s="26">
        <f t="shared" si="40"/>
        <v>0.026436666666666664</v>
      </c>
      <c r="X28" s="26">
        <f t="shared" si="40"/>
        <v>0.026436666666666664</v>
      </c>
      <c r="Y28" s="26">
        <f t="shared" si="40"/>
        <v>0.026436666666666664</v>
      </c>
      <c r="Z28" s="26">
        <f t="shared" si="40"/>
        <v>0.015106666666666666</v>
      </c>
      <c r="AA28" s="26">
        <f t="shared" si="40"/>
        <v>0.026436666666666664</v>
      </c>
      <c r="AB28" s="26">
        <f t="shared" si="40"/>
        <v>0.026436666666666664</v>
      </c>
      <c r="AC28" s="26">
        <f t="shared" si="40"/>
        <v>0.026436666666666664</v>
      </c>
      <c r="AD28" s="26">
        <f t="shared" si="40"/>
        <v>0.026436666666666664</v>
      </c>
      <c r="AE28" s="26">
        <f t="shared" si="40"/>
        <v>0.026436666666666664</v>
      </c>
      <c r="AF28" s="26">
        <f t="shared" si="40"/>
        <v>0.026436666666666664</v>
      </c>
      <c r="AG28" s="26">
        <f t="shared" si="40"/>
        <v>0.026436666666666664</v>
      </c>
      <c r="AH28" s="26">
        <f t="shared" si="40"/>
        <v>0.026436666666666664</v>
      </c>
      <c r="AI28" s="26">
        <f t="shared" si="40"/>
        <v>0.026436666666666664</v>
      </c>
      <c r="AJ28" s="26">
        <f t="shared" si="40"/>
        <v>0.02643666666666666</v>
      </c>
      <c r="AK28" s="26">
        <f t="shared" si="40"/>
        <v>0.026436666666666664</v>
      </c>
      <c r="AL28" s="26">
        <f t="shared" si="40"/>
        <v>0.026436666666666664</v>
      </c>
      <c r="AM28" s="26">
        <f t="shared" si="40"/>
        <v>0.026436666666666667</v>
      </c>
      <c r="AN28" s="26">
        <f t="shared" si="40"/>
        <v>0.026436666666666664</v>
      </c>
      <c r="AO28" s="26">
        <f t="shared" si="40"/>
        <v>0.026436666666666664</v>
      </c>
      <c r="AP28" s="26">
        <f t="shared" si="40"/>
        <v>0.18883333333333333</v>
      </c>
      <c r="AQ28" s="26">
        <f t="shared" si="40"/>
        <v>0.026436666666666664</v>
      </c>
      <c r="AR28" s="26">
        <f t="shared" si="40"/>
        <v>0.026436666666666664</v>
      </c>
      <c r="AS28" s="26">
        <f aca="true" t="shared" si="41" ref="AS28:CB28">AS27/AS7/12</f>
        <v>0.026436666666666664</v>
      </c>
      <c r="AT28" s="26">
        <f t="shared" si="41"/>
        <v>0.026436666666666664</v>
      </c>
      <c r="AU28" s="26">
        <f t="shared" si="41"/>
        <v>0.026436666666666664</v>
      </c>
      <c r="AV28" s="26">
        <f t="shared" si="41"/>
        <v>0.026436666666666664</v>
      </c>
      <c r="AW28" s="26">
        <f t="shared" si="41"/>
        <v>0.02643666666666666</v>
      </c>
      <c r="AX28" s="26">
        <f t="shared" si="41"/>
        <v>0.026436666666666664</v>
      </c>
      <c r="AY28" s="26">
        <f t="shared" si="41"/>
        <v>0.026436666666666664</v>
      </c>
      <c r="AZ28" s="26">
        <f t="shared" si="41"/>
        <v>0.026436666666666664</v>
      </c>
      <c r="BA28" s="26">
        <f t="shared" si="41"/>
        <v>0.026436666666666667</v>
      </c>
      <c r="BB28" s="26">
        <f t="shared" si="41"/>
        <v>0.026436666666666664</v>
      </c>
      <c r="BC28" s="26">
        <f t="shared" si="41"/>
        <v>0.026436666666666667</v>
      </c>
      <c r="BD28" s="26">
        <f t="shared" si="41"/>
        <v>0.026436666666666664</v>
      </c>
      <c r="BE28" s="26">
        <f t="shared" si="41"/>
        <v>0.026436666666666664</v>
      </c>
      <c r="BF28" s="26">
        <f t="shared" si="41"/>
        <v>0.026436666666666667</v>
      </c>
      <c r="BG28" s="26">
        <f t="shared" si="41"/>
        <v>0.026436666666666664</v>
      </c>
      <c r="BH28" s="26">
        <f t="shared" si="41"/>
        <v>0.026436666666666667</v>
      </c>
      <c r="BI28" s="26">
        <f t="shared" si="41"/>
        <v>0.026436666666666664</v>
      </c>
      <c r="BJ28" s="26">
        <f t="shared" si="41"/>
        <v>0.026436666666666664</v>
      </c>
      <c r="BK28" s="26">
        <f t="shared" si="41"/>
        <v>0.026436666666666664</v>
      </c>
      <c r="BL28" s="26">
        <f t="shared" si="41"/>
        <v>0.026436666666666664</v>
      </c>
      <c r="BM28" s="26">
        <f t="shared" si="41"/>
        <v>0.02643666666666666</v>
      </c>
      <c r="BN28" s="26">
        <f t="shared" si="41"/>
        <v>0.02643666666666666</v>
      </c>
      <c r="BO28" s="26">
        <f t="shared" si="41"/>
        <v>0.026436666666666664</v>
      </c>
      <c r="BP28" s="26">
        <f t="shared" si="41"/>
        <v>0.026436666666666664</v>
      </c>
      <c r="BQ28" s="26">
        <f t="shared" si="41"/>
        <v>0.026436666666666664</v>
      </c>
      <c r="BR28" s="26">
        <f t="shared" si="41"/>
        <v>0.026436666666666667</v>
      </c>
      <c r="BS28" s="26">
        <f t="shared" si="41"/>
        <v>0.026436666666666664</v>
      </c>
      <c r="BT28" s="26">
        <f t="shared" si="41"/>
        <v>0.026436666666666664</v>
      </c>
      <c r="BU28" s="26">
        <f t="shared" si="41"/>
        <v>0.026436666666666664</v>
      </c>
      <c r="BV28" s="26">
        <f t="shared" si="41"/>
        <v>0.026436666666666664</v>
      </c>
      <c r="BW28" s="26">
        <f t="shared" si="41"/>
        <v>0.026436666666666664</v>
      </c>
      <c r="BX28" s="26">
        <f t="shared" si="41"/>
        <v>0.026436666666666664</v>
      </c>
      <c r="BY28" s="26">
        <f t="shared" si="41"/>
        <v>0.026436666666666664</v>
      </c>
      <c r="BZ28" s="26">
        <f t="shared" si="41"/>
        <v>0.026436666666666664</v>
      </c>
      <c r="CA28" s="26">
        <f t="shared" si="41"/>
        <v>0.026436666666666664</v>
      </c>
      <c r="CB28" s="26">
        <f t="shared" si="41"/>
        <v>0.026436666666666664</v>
      </c>
    </row>
    <row r="29" spans="1:80" s="2" customFormat="1" ht="18.75" customHeight="1" thickBot="1">
      <c r="A29" s="42"/>
      <c r="B29" s="10" t="s">
        <v>0</v>
      </c>
      <c r="C29" s="23" t="s">
        <v>14</v>
      </c>
      <c r="D29" s="23" t="s">
        <v>14</v>
      </c>
      <c r="E29" s="23" t="s">
        <v>14</v>
      </c>
      <c r="F29" s="23" t="s">
        <v>14</v>
      </c>
      <c r="G29" s="23" t="s">
        <v>14</v>
      </c>
      <c r="H29" s="23" t="s">
        <v>14</v>
      </c>
      <c r="I29" s="23" t="s">
        <v>14</v>
      </c>
      <c r="J29" s="23" t="s">
        <v>14</v>
      </c>
      <c r="K29" s="23" t="s">
        <v>14</v>
      </c>
      <c r="L29" s="23" t="s">
        <v>14</v>
      </c>
      <c r="M29" s="23" t="s">
        <v>14</v>
      </c>
      <c r="N29" s="23" t="s">
        <v>14</v>
      </c>
      <c r="O29" s="23" t="s">
        <v>14</v>
      </c>
      <c r="P29" s="23" t="s">
        <v>14</v>
      </c>
      <c r="Q29" s="23" t="s">
        <v>14</v>
      </c>
      <c r="R29" s="23" t="s">
        <v>14</v>
      </c>
      <c r="S29" s="23" t="s">
        <v>14</v>
      </c>
      <c r="T29" s="23" t="s">
        <v>14</v>
      </c>
      <c r="U29" s="23" t="s">
        <v>14</v>
      </c>
      <c r="V29" s="23" t="s">
        <v>14</v>
      </c>
      <c r="W29" s="23" t="s">
        <v>14</v>
      </c>
      <c r="X29" s="23" t="s">
        <v>14</v>
      </c>
      <c r="Y29" s="23" t="s">
        <v>14</v>
      </c>
      <c r="Z29" s="23" t="s">
        <v>14</v>
      </c>
      <c r="AA29" s="23" t="s">
        <v>14</v>
      </c>
      <c r="AB29" s="23" t="s">
        <v>14</v>
      </c>
      <c r="AC29" s="23" t="s">
        <v>14</v>
      </c>
      <c r="AD29" s="23" t="s">
        <v>14</v>
      </c>
      <c r="AE29" s="23" t="s">
        <v>14</v>
      </c>
      <c r="AF29" s="23" t="s">
        <v>14</v>
      </c>
      <c r="AG29" s="23" t="s">
        <v>14</v>
      </c>
      <c r="AH29" s="23" t="s">
        <v>14</v>
      </c>
      <c r="AI29" s="23" t="s">
        <v>14</v>
      </c>
      <c r="AJ29" s="23" t="s">
        <v>14</v>
      </c>
      <c r="AK29" s="23" t="s">
        <v>14</v>
      </c>
      <c r="AL29" s="23" t="s">
        <v>14</v>
      </c>
      <c r="AM29" s="23" t="s">
        <v>14</v>
      </c>
      <c r="AN29" s="23" t="s">
        <v>14</v>
      </c>
      <c r="AO29" s="23" t="s">
        <v>14</v>
      </c>
      <c r="AP29" s="23" t="s">
        <v>14</v>
      </c>
      <c r="AQ29" s="23" t="s">
        <v>14</v>
      </c>
      <c r="AR29" s="23" t="s">
        <v>14</v>
      </c>
      <c r="AS29" s="23" t="s">
        <v>14</v>
      </c>
      <c r="AT29" s="23" t="s">
        <v>14</v>
      </c>
      <c r="AU29" s="23" t="s">
        <v>14</v>
      </c>
      <c r="AV29" s="23" t="s">
        <v>14</v>
      </c>
      <c r="AW29" s="23" t="s">
        <v>14</v>
      </c>
      <c r="AX29" s="23" t="s">
        <v>14</v>
      </c>
      <c r="AY29" s="23" t="s">
        <v>14</v>
      </c>
      <c r="AZ29" s="23" t="s">
        <v>14</v>
      </c>
      <c r="BA29" s="23" t="s">
        <v>14</v>
      </c>
      <c r="BB29" s="23" t="s">
        <v>14</v>
      </c>
      <c r="BC29" s="23" t="s">
        <v>14</v>
      </c>
      <c r="BD29" s="23" t="s">
        <v>14</v>
      </c>
      <c r="BE29" s="23" t="s">
        <v>14</v>
      </c>
      <c r="BF29" s="23" t="s">
        <v>14</v>
      </c>
      <c r="BG29" s="23" t="s">
        <v>14</v>
      </c>
      <c r="BH29" s="23" t="s">
        <v>14</v>
      </c>
      <c r="BI29" s="23" t="s">
        <v>14</v>
      </c>
      <c r="BJ29" s="23" t="s">
        <v>14</v>
      </c>
      <c r="BK29" s="23" t="s">
        <v>14</v>
      </c>
      <c r="BL29" s="23" t="s">
        <v>14</v>
      </c>
      <c r="BM29" s="23" t="s">
        <v>14</v>
      </c>
      <c r="BN29" s="23" t="s">
        <v>14</v>
      </c>
      <c r="BO29" s="23" t="s">
        <v>14</v>
      </c>
      <c r="BP29" s="23" t="s">
        <v>14</v>
      </c>
      <c r="BQ29" s="23" t="s">
        <v>14</v>
      </c>
      <c r="BR29" s="23" t="s">
        <v>14</v>
      </c>
      <c r="BS29" s="23" t="s">
        <v>14</v>
      </c>
      <c r="BT29" s="23" t="s">
        <v>14</v>
      </c>
      <c r="BU29" s="23" t="s">
        <v>14</v>
      </c>
      <c r="BV29" s="23" t="s">
        <v>14</v>
      </c>
      <c r="BW29" s="23" t="s">
        <v>14</v>
      </c>
      <c r="BX29" s="23" t="s">
        <v>14</v>
      </c>
      <c r="BY29" s="23" t="s">
        <v>14</v>
      </c>
      <c r="BZ29" s="23" t="s">
        <v>14</v>
      </c>
      <c r="CA29" s="23" t="s">
        <v>14</v>
      </c>
      <c r="CB29" s="23" t="s">
        <v>14</v>
      </c>
    </row>
    <row r="30" spans="1:80" s="16" customFormat="1" ht="18.75" customHeight="1" thickTop="1">
      <c r="A30" s="40" t="s">
        <v>20</v>
      </c>
      <c r="B30" s="11" t="s">
        <v>15</v>
      </c>
      <c r="C30" s="30" t="s">
        <v>22</v>
      </c>
      <c r="D30" s="30" t="s">
        <v>22</v>
      </c>
      <c r="E30" s="30" t="s">
        <v>22</v>
      </c>
      <c r="F30" s="30" t="s">
        <v>22</v>
      </c>
      <c r="G30" s="30" t="s">
        <v>22</v>
      </c>
      <c r="H30" s="30" t="s">
        <v>22</v>
      </c>
      <c r="I30" s="30" t="s">
        <v>22</v>
      </c>
      <c r="J30" s="30" t="s">
        <v>22</v>
      </c>
      <c r="K30" s="30" t="s">
        <v>22</v>
      </c>
      <c r="L30" s="30" t="s">
        <v>22</v>
      </c>
      <c r="M30" s="30" t="s">
        <v>22</v>
      </c>
      <c r="N30" s="30" t="s">
        <v>22</v>
      </c>
      <c r="O30" s="30" t="s">
        <v>22</v>
      </c>
      <c r="P30" s="30" t="s">
        <v>22</v>
      </c>
      <c r="Q30" s="30" t="s">
        <v>22</v>
      </c>
      <c r="R30" s="30" t="s">
        <v>22</v>
      </c>
      <c r="S30" s="30" t="s">
        <v>22</v>
      </c>
      <c r="T30" s="30" t="s">
        <v>22</v>
      </c>
      <c r="U30" s="30" t="s">
        <v>22</v>
      </c>
      <c r="V30" s="30" t="s">
        <v>22</v>
      </c>
      <c r="W30" s="30" t="s">
        <v>22</v>
      </c>
      <c r="X30" s="30" t="s">
        <v>22</v>
      </c>
      <c r="Y30" s="30" t="s">
        <v>22</v>
      </c>
      <c r="Z30" s="30" t="s">
        <v>22</v>
      </c>
      <c r="AA30" s="30" t="s">
        <v>22</v>
      </c>
      <c r="AB30" s="30" t="s">
        <v>22</v>
      </c>
      <c r="AC30" s="30" t="s">
        <v>22</v>
      </c>
      <c r="AD30" s="30" t="s">
        <v>22</v>
      </c>
      <c r="AE30" s="30" t="s">
        <v>22</v>
      </c>
      <c r="AF30" s="30" t="s">
        <v>22</v>
      </c>
      <c r="AG30" s="30" t="s">
        <v>22</v>
      </c>
      <c r="AH30" s="30" t="s">
        <v>22</v>
      </c>
      <c r="AI30" s="30" t="s">
        <v>22</v>
      </c>
      <c r="AJ30" s="30" t="s">
        <v>22</v>
      </c>
      <c r="AK30" s="30" t="s">
        <v>22</v>
      </c>
      <c r="AL30" s="30" t="s">
        <v>22</v>
      </c>
      <c r="AM30" s="30" t="s">
        <v>22</v>
      </c>
      <c r="AN30" s="30" t="s">
        <v>22</v>
      </c>
      <c r="AO30" s="30" t="s">
        <v>22</v>
      </c>
      <c r="AP30" s="30" t="s">
        <v>22</v>
      </c>
      <c r="AQ30" s="30" t="s">
        <v>22</v>
      </c>
      <c r="AR30" s="30" t="s">
        <v>22</v>
      </c>
      <c r="AS30" s="30" t="s">
        <v>22</v>
      </c>
      <c r="AT30" s="30" t="s">
        <v>22</v>
      </c>
      <c r="AU30" s="30" t="s">
        <v>22</v>
      </c>
      <c r="AV30" s="30" t="s">
        <v>22</v>
      </c>
      <c r="AW30" s="30" t="s">
        <v>22</v>
      </c>
      <c r="AX30" s="30" t="s">
        <v>22</v>
      </c>
      <c r="AY30" s="30" t="s">
        <v>22</v>
      </c>
      <c r="AZ30" s="30" t="s">
        <v>22</v>
      </c>
      <c r="BA30" s="30" t="s">
        <v>22</v>
      </c>
      <c r="BB30" s="30" t="s">
        <v>22</v>
      </c>
      <c r="BC30" s="30" t="s">
        <v>22</v>
      </c>
      <c r="BD30" s="30" t="s">
        <v>22</v>
      </c>
      <c r="BE30" s="30" t="s">
        <v>22</v>
      </c>
      <c r="BF30" s="30" t="s">
        <v>22</v>
      </c>
      <c r="BG30" s="30" t="s">
        <v>22</v>
      </c>
      <c r="BH30" s="30" t="s">
        <v>22</v>
      </c>
      <c r="BI30" s="30" t="s">
        <v>22</v>
      </c>
      <c r="BJ30" s="30" t="s">
        <v>22</v>
      </c>
      <c r="BK30" s="30" t="s">
        <v>22</v>
      </c>
      <c r="BL30" s="30" t="s">
        <v>22</v>
      </c>
      <c r="BM30" s="30" t="s">
        <v>22</v>
      </c>
      <c r="BN30" s="30" t="s">
        <v>22</v>
      </c>
      <c r="BO30" s="30" t="s">
        <v>22</v>
      </c>
      <c r="BP30" s="30" t="s">
        <v>22</v>
      </c>
      <c r="BQ30" s="30" t="s">
        <v>22</v>
      </c>
      <c r="BR30" s="30" t="s">
        <v>22</v>
      </c>
      <c r="BS30" s="30" t="s">
        <v>22</v>
      </c>
      <c r="BT30" s="30" t="s">
        <v>22</v>
      </c>
      <c r="BU30" s="30" t="s">
        <v>22</v>
      </c>
      <c r="BV30" s="30" t="s">
        <v>22</v>
      </c>
      <c r="BW30" s="30" t="s">
        <v>22</v>
      </c>
      <c r="BX30" s="30" t="s">
        <v>22</v>
      </c>
      <c r="BY30" s="30" t="s">
        <v>22</v>
      </c>
      <c r="BZ30" s="30" t="s">
        <v>22</v>
      </c>
      <c r="CA30" s="30" t="s">
        <v>22</v>
      </c>
      <c r="CB30" s="30" t="s">
        <v>22</v>
      </c>
    </row>
    <row r="31" spans="1:80" s="2" customFormat="1" ht="18.75" customHeight="1">
      <c r="A31" s="41"/>
      <c r="B31" s="13" t="s">
        <v>4</v>
      </c>
      <c r="C31" s="31">
        <f aca="true" t="shared" si="42" ref="C31:H31">C30*8%</f>
        <v>0</v>
      </c>
      <c r="D31" s="31">
        <f t="shared" si="42"/>
        <v>0</v>
      </c>
      <c r="E31" s="31">
        <f t="shared" si="42"/>
        <v>0</v>
      </c>
      <c r="F31" s="31">
        <f t="shared" si="42"/>
        <v>0</v>
      </c>
      <c r="G31" s="31">
        <f t="shared" si="42"/>
        <v>0</v>
      </c>
      <c r="H31" s="31">
        <f t="shared" si="42"/>
        <v>0</v>
      </c>
      <c r="I31" s="31">
        <f aca="true" t="shared" si="43" ref="I31:AR31">I30*8%</f>
        <v>0</v>
      </c>
      <c r="J31" s="31">
        <f t="shared" si="43"/>
        <v>0</v>
      </c>
      <c r="K31" s="31">
        <f t="shared" si="43"/>
        <v>0</v>
      </c>
      <c r="L31" s="31">
        <f t="shared" si="43"/>
        <v>0</v>
      </c>
      <c r="M31" s="31">
        <f t="shared" si="43"/>
        <v>0</v>
      </c>
      <c r="N31" s="31">
        <f t="shared" si="43"/>
        <v>0</v>
      </c>
      <c r="O31" s="31">
        <f t="shared" si="43"/>
        <v>0</v>
      </c>
      <c r="P31" s="31">
        <f t="shared" si="43"/>
        <v>0</v>
      </c>
      <c r="Q31" s="31">
        <f t="shared" si="43"/>
        <v>0</v>
      </c>
      <c r="R31" s="31">
        <f t="shared" si="43"/>
        <v>0</v>
      </c>
      <c r="S31" s="31">
        <f t="shared" si="43"/>
        <v>0</v>
      </c>
      <c r="T31" s="31">
        <f t="shared" si="43"/>
        <v>0</v>
      </c>
      <c r="U31" s="31">
        <f t="shared" si="43"/>
        <v>0</v>
      </c>
      <c r="V31" s="31">
        <f t="shared" si="43"/>
        <v>0</v>
      </c>
      <c r="W31" s="31">
        <f t="shared" si="43"/>
        <v>0</v>
      </c>
      <c r="X31" s="31">
        <f t="shared" si="43"/>
        <v>0</v>
      </c>
      <c r="Y31" s="31">
        <f t="shared" si="43"/>
        <v>0</v>
      </c>
      <c r="Z31" s="31">
        <f t="shared" si="43"/>
        <v>0</v>
      </c>
      <c r="AA31" s="31">
        <f t="shared" si="43"/>
        <v>0</v>
      </c>
      <c r="AB31" s="31">
        <f t="shared" si="43"/>
        <v>0</v>
      </c>
      <c r="AC31" s="31">
        <f t="shared" si="43"/>
        <v>0</v>
      </c>
      <c r="AD31" s="31">
        <f t="shared" si="43"/>
        <v>0</v>
      </c>
      <c r="AE31" s="31">
        <f t="shared" si="43"/>
        <v>0</v>
      </c>
      <c r="AF31" s="31">
        <f t="shared" si="43"/>
        <v>0</v>
      </c>
      <c r="AG31" s="31">
        <f t="shared" si="43"/>
        <v>0</v>
      </c>
      <c r="AH31" s="31">
        <f t="shared" si="43"/>
        <v>0</v>
      </c>
      <c r="AI31" s="31">
        <f t="shared" si="43"/>
        <v>0</v>
      </c>
      <c r="AJ31" s="31">
        <f t="shared" si="43"/>
        <v>0</v>
      </c>
      <c r="AK31" s="31">
        <f t="shared" si="43"/>
        <v>0</v>
      </c>
      <c r="AL31" s="31">
        <f t="shared" si="43"/>
        <v>0</v>
      </c>
      <c r="AM31" s="31">
        <f t="shared" si="43"/>
        <v>0</v>
      </c>
      <c r="AN31" s="31">
        <f t="shared" si="43"/>
        <v>0</v>
      </c>
      <c r="AO31" s="31">
        <f t="shared" si="43"/>
        <v>0</v>
      </c>
      <c r="AP31" s="31">
        <f t="shared" si="43"/>
        <v>0</v>
      </c>
      <c r="AQ31" s="31">
        <f t="shared" si="43"/>
        <v>0</v>
      </c>
      <c r="AR31" s="31">
        <f t="shared" si="43"/>
        <v>0</v>
      </c>
      <c r="AS31" s="31">
        <f aca="true" t="shared" si="44" ref="AS31:CB31">AS30*8%</f>
        <v>0</v>
      </c>
      <c r="AT31" s="31">
        <f t="shared" si="44"/>
        <v>0</v>
      </c>
      <c r="AU31" s="31">
        <f t="shared" si="44"/>
        <v>0</v>
      </c>
      <c r="AV31" s="31">
        <f t="shared" si="44"/>
        <v>0</v>
      </c>
      <c r="AW31" s="31">
        <f t="shared" si="44"/>
        <v>0</v>
      </c>
      <c r="AX31" s="31">
        <f t="shared" si="44"/>
        <v>0</v>
      </c>
      <c r="AY31" s="31">
        <f t="shared" si="44"/>
        <v>0</v>
      </c>
      <c r="AZ31" s="31">
        <f t="shared" si="44"/>
        <v>0</v>
      </c>
      <c r="BA31" s="31">
        <f t="shared" si="44"/>
        <v>0</v>
      </c>
      <c r="BB31" s="31">
        <f t="shared" si="44"/>
        <v>0</v>
      </c>
      <c r="BC31" s="31">
        <f t="shared" si="44"/>
        <v>0</v>
      </c>
      <c r="BD31" s="31">
        <f t="shared" si="44"/>
        <v>0</v>
      </c>
      <c r="BE31" s="31">
        <f t="shared" si="44"/>
        <v>0</v>
      </c>
      <c r="BF31" s="31">
        <f t="shared" si="44"/>
        <v>0</v>
      </c>
      <c r="BG31" s="31">
        <f t="shared" si="44"/>
        <v>0</v>
      </c>
      <c r="BH31" s="31">
        <f t="shared" si="44"/>
        <v>0</v>
      </c>
      <c r="BI31" s="31">
        <f t="shared" si="44"/>
        <v>0</v>
      </c>
      <c r="BJ31" s="31">
        <f t="shared" si="44"/>
        <v>0</v>
      </c>
      <c r="BK31" s="31">
        <f t="shared" si="44"/>
        <v>0</v>
      </c>
      <c r="BL31" s="31">
        <f t="shared" si="44"/>
        <v>0</v>
      </c>
      <c r="BM31" s="31">
        <f t="shared" si="44"/>
        <v>0</v>
      </c>
      <c r="BN31" s="31">
        <f t="shared" si="44"/>
        <v>0</v>
      </c>
      <c r="BO31" s="31">
        <f t="shared" si="44"/>
        <v>0</v>
      </c>
      <c r="BP31" s="31">
        <f t="shared" si="44"/>
        <v>0</v>
      </c>
      <c r="BQ31" s="31">
        <f t="shared" si="44"/>
        <v>0</v>
      </c>
      <c r="BR31" s="31">
        <f t="shared" si="44"/>
        <v>0</v>
      </c>
      <c r="BS31" s="31">
        <f t="shared" si="44"/>
        <v>0</v>
      </c>
      <c r="BT31" s="31">
        <f t="shared" si="44"/>
        <v>0</v>
      </c>
      <c r="BU31" s="31">
        <f t="shared" si="44"/>
        <v>0</v>
      </c>
      <c r="BV31" s="31">
        <f t="shared" si="44"/>
        <v>0</v>
      </c>
      <c r="BW31" s="31">
        <f t="shared" si="44"/>
        <v>0</v>
      </c>
      <c r="BX31" s="31">
        <f t="shared" si="44"/>
        <v>0</v>
      </c>
      <c r="BY31" s="31">
        <f t="shared" si="44"/>
        <v>0</v>
      </c>
      <c r="BZ31" s="31">
        <f t="shared" si="44"/>
        <v>0</v>
      </c>
      <c r="CA31" s="31">
        <f t="shared" si="44"/>
        <v>0</v>
      </c>
      <c r="CB31" s="31">
        <f t="shared" si="44"/>
        <v>0</v>
      </c>
    </row>
    <row r="32" spans="1:80" s="2" customFormat="1" ht="18.75" customHeight="1">
      <c r="A32" s="41"/>
      <c r="B32" s="14" t="s">
        <v>1</v>
      </c>
      <c r="C32" s="27">
        <f aca="true" t="shared" si="45" ref="C32:H32">C31*1209.48</f>
        <v>0</v>
      </c>
      <c r="D32" s="27">
        <f t="shared" si="45"/>
        <v>0</v>
      </c>
      <c r="E32" s="27">
        <f t="shared" si="45"/>
        <v>0</v>
      </c>
      <c r="F32" s="27">
        <f t="shared" si="45"/>
        <v>0</v>
      </c>
      <c r="G32" s="27">
        <f t="shared" si="45"/>
        <v>0</v>
      </c>
      <c r="H32" s="27">
        <f t="shared" si="45"/>
        <v>0</v>
      </c>
      <c r="I32" s="27">
        <f aca="true" t="shared" si="46" ref="I32:AR32">I31*1209.48</f>
        <v>0</v>
      </c>
      <c r="J32" s="27">
        <f t="shared" si="46"/>
        <v>0</v>
      </c>
      <c r="K32" s="27">
        <f t="shared" si="46"/>
        <v>0</v>
      </c>
      <c r="L32" s="27">
        <f t="shared" si="46"/>
        <v>0</v>
      </c>
      <c r="M32" s="27">
        <f t="shared" si="46"/>
        <v>0</v>
      </c>
      <c r="N32" s="27">
        <f t="shared" si="46"/>
        <v>0</v>
      </c>
      <c r="O32" s="27">
        <f t="shared" si="46"/>
        <v>0</v>
      </c>
      <c r="P32" s="27">
        <f t="shared" si="46"/>
        <v>0</v>
      </c>
      <c r="Q32" s="27">
        <f t="shared" si="46"/>
        <v>0</v>
      </c>
      <c r="R32" s="27">
        <f t="shared" si="46"/>
        <v>0</v>
      </c>
      <c r="S32" s="27">
        <f t="shared" si="46"/>
        <v>0</v>
      </c>
      <c r="T32" s="27">
        <f t="shared" si="46"/>
        <v>0</v>
      </c>
      <c r="U32" s="27">
        <f t="shared" si="46"/>
        <v>0</v>
      </c>
      <c r="V32" s="27">
        <f t="shared" si="46"/>
        <v>0</v>
      </c>
      <c r="W32" s="27">
        <f t="shared" si="46"/>
        <v>0</v>
      </c>
      <c r="X32" s="27">
        <f t="shared" si="46"/>
        <v>0</v>
      </c>
      <c r="Y32" s="27">
        <f t="shared" si="46"/>
        <v>0</v>
      </c>
      <c r="Z32" s="27">
        <f t="shared" si="46"/>
        <v>0</v>
      </c>
      <c r="AA32" s="27">
        <f t="shared" si="46"/>
        <v>0</v>
      </c>
      <c r="AB32" s="27">
        <f t="shared" si="46"/>
        <v>0</v>
      </c>
      <c r="AC32" s="27">
        <f t="shared" si="46"/>
        <v>0</v>
      </c>
      <c r="AD32" s="27">
        <f t="shared" si="46"/>
        <v>0</v>
      </c>
      <c r="AE32" s="27">
        <f t="shared" si="46"/>
        <v>0</v>
      </c>
      <c r="AF32" s="27">
        <f t="shared" si="46"/>
        <v>0</v>
      </c>
      <c r="AG32" s="27">
        <f t="shared" si="46"/>
        <v>0</v>
      </c>
      <c r="AH32" s="27">
        <f t="shared" si="46"/>
        <v>0</v>
      </c>
      <c r="AI32" s="27">
        <f t="shared" si="46"/>
        <v>0</v>
      </c>
      <c r="AJ32" s="27">
        <f t="shared" si="46"/>
        <v>0</v>
      </c>
      <c r="AK32" s="27">
        <f t="shared" si="46"/>
        <v>0</v>
      </c>
      <c r="AL32" s="27">
        <f t="shared" si="46"/>
        <v>0</v>
      </c>
      <c r="AM32" s="27">
        <f t="shared" si="46"/>
        <v>0</v>
      </c>
      <c r="AN32" s="27">
        <f t="shared" si="46"/>
        <v>0</v>
      </c>
      <c r="AO32" s="27">
        <f t="shared" si="46"/>
        <v>0</v>
      </c>
      <c r="AP32" s="27">
        <f t="shared" si="46"/>
        <v>0</v>
      </c>
      <c r="AQ32" s="27">
        <f t="shared" si="46"/>
        <v>0</v>
      </c>
      <c r="AR32" s="27">
        <f t="shared" si="46"/>
        <v>0</v>
      </c>
      <c r="AS32" s="27">
        <f aca="true" t="shared" si="47" ref="AS32:CB32">AS31*1209.48</f>
        <v>0</v>
      </c>
      <c r="AT32" s="27">
        <f t="shared" si="47"/>
        <v>0</v>
      </c>
      <c r="AU32" s="27">
        <f t="shared" si="47"/>
        <v>0</v>
      </c>
      <c r="AV32" s="27">
        <f t="shared" si="47"/>
        <v>0</v>
      </c>
      <c r="AW32" s="27">
        <f t="shared" si="47"/>
        <v>0</v>
      </c>
      <c r="AX32" s="27">
        <f t="shared" si="47"/>
        <v>0</v>
      </c>
      <c r="AY32" s="27">
        <f t="shared" si="47"/>
        <v>0</v>
      </c>
      <c r="AZ32" s="27">
        <f t="shared" si="47"/>
        <v>0</v>
      </c>
      <c r="BA32" s="27">
        <f t="shared" si="47"/>
        <v>0</v>
      </c>
      <c r="BB32" s="27">
        <f t="shared" si="47"/>
        <v>0</v>
      </c>
      <c r="BC32" s="27">
        <f t="shared" si="47"/>
        <v>0</v>
      </c>
      <c r="BD32" s="27">
        <f t="shared" si="47"/>
        <v>0</v>
      </c>
      <c r="BE32" s="27">
        <f t="shared" si="47"/>
        <v>0</v>
      </c>
      <c r="BF32" s="27">
        <f t="shared" si="47"/>
        <v>0</v>
      </c>
      <c r="BG32" s="27">
        <f t="shared" si="47"/>
        <v>0</v>
      </c>
      <c r="BH32" s="27">
        <f t="shared" si="47"/>
        <v>0</v>
      </c>
      <c r="BI32" s="27">
        <f t="shared" si="47"/>
        <v>0</v>
      </c>
      <c r="BJ32" s="27">
        <f t="shared" si="47"/>
        <v>0</v>
      </c>
      <c r="BK32" s="27">
        <f t="shared" si="47"/>
        <v>0</v>
      </c>
      <c r="BL32" s="27">
        <f t="shared" si="47"/>
        <v>0</v>
      </c>
      <c r="BM32" s="27">
        <f t="shared" si="47"/>
        <v>0</v>
      </c>
      <c r="BN32" s="27">
        <f t="shared" si="47"/>
        <v>0</v>
      </c>
      <c r="BO32" s="27">
        <f t="shared" si="47"/>
        <v>0</v>
      </c>
      <c r="BP32" s="27">
        <f t="shared" si="47"/>
        <v>0</v>
      </c>
      <c r="BQ32" s="27">
        <f t="shared" si="47"/>
        <v>0</v>
      </c>
      <c r="BR32" s="27">
        <f t="shared" si="47"/>
        <v>0</v>
      </c>
      <c r="BS32" s="27">
        <f t="shared" si="47"/>
        <v>0</v>
      </c>
      <c r="BT32" s="27">
        <f t="shared" si="47"/>
        <v>0</v>
      </c>
      <c r="BU32" s="27">
        <f t="shared" si="47"/>
        <v>0</v>
      </c>
      <c r="BV32" s="27">
        <f t="shared" si="47"/>
        <v>0</v>
      </c>
      <c r="BW32" s="27">
        <f t="shared" si="47"/>
        <v>0</v>
      </c>
      <c r="BX32" s="27">
        <f t="shared" si="47"/>
        <v>0</v>
      </c>
      <c r="BY32" s="27">
        <f t="shared" si="47"/>
        <v>0</v>
      </c>
      <c r="BZ32" s="27">
        <f t="shared" si="47"/>
        <v>0</v>
      </c>
      <c r="CA32" s="27">
        <f t="shared" si="47"/>
        <v>0</v>
      </c>
      <c r="CB32" s="27">
        <f t="shared" si="47"/>
        <v>0</v>
      </c>
    </row>
    <row r="33" spans="1:80" s="2" customFormat="1" ht="18.75" customHeight="1">
      <c r="A33" s="41"/>
      <c r="B33" s="14" t="s">
        <v>2</v>
      </c>
      <c r="C33" s="22">
        <f aca="true" t="shared" si="48" ref="C33:H33">C32/C7</f>
        <v>0</v>
      </c>
      <c r="D33" s="22">
        <f t="shared" si="48"/>
        <v>0</v>
      </c>
      <c r="E33" s="22">
        <f t="shared" si="48"/>
        <v>0</v>
      </c>
      <c r="F33" s="22">
        <f t="shared" si="48"/>
        <v>0</v>
      </c>
      <c r="G33" s="22">
        <f t="shared" si="48"/>
        <v>0</v>
      </c>
      <c r="H33" s="22">
        <f t="shared" si="48"/>
        <v>0</v>
      </c>
      <c r="I33" s="22">
        <f aca="true" t="shared" si="49" ref="I33:AR33">I32/I7</f>
        <v>0</v>
      </c>
      <c r="J33" s="22">
        <f t="shared" si="49"/>
        <v>0</v>
      </c>
      <c r="K33" s="22">
        <f t="shared" si="49"/>
        <v>0</v>
      </c>
      <c r="L33" s="22">
        <f t="shared" si="49"/>
        <v>0</v>
      </c>
      <c r="M33" s="22">
        <f t="shared" si="49"/>
        <v>0</v>
      </c>
      <c r="N33" s="22">
        <f t="shared" si="49"/>
        <v>0</v>
      </c>
      <c r="O33" s="22">
        <f t="shared" si="49"/>
        <v>0</v>
      </c>
      <c r="P33" s="22">
        <f t="shared" si="49"/>
        <v>0</v>
      </c>
      <c r="Q33" s="22">
        <f t="shared" si="49"/>
        <v>0</v>
      </c>
      <c r="R33" s="22">
        <f t="shared" si="49"/>
        <v>0</v>
      </c>
      <c r="S33" s="22">
        <f t="shared" si="49"/>
        <v>0</v>
      </c>
      <c r="T33" s="22">
        <f t="shared" si="49"/>
        <v>0</v>
      </c>
      <c r="U33" s="22">
        <f t="shared" si="49"/>
        <v>0</v>
      </c>
      <c r="V33" s="22">
        <f t="shared" si="49"/>
        <v>0</v>
      </c>
      <c r="W33" s="22">
        <f t="shared" si="49"/>
        <v>0</v>
      </c>
      <c r="X33" s="22">
        <f t="shared" si="49"/>
        <v>0</v>
      </c>
      <c r="Y33" s="22">
        <f t="shared" si="49"/>
        <v>0</v>
      </c>
      <c r="Z33" s="22">
        <f t="shared" si="49"/>
        <v>0</v>
      </c>
      <c r="AA33" s="22">
        <f t="shared" si="49"/>
        <v>0</v>
      </c>
      <c r="AB33" s="22">
        <f t="shared" si="49"/>
        <v>0</v>
      </c>
      <c r="AC33" s="22">
        <f t="shared" si="49"/>
        <v>0</v>
      </c>
      <c r="AD33" s="22">
        <f t="shared" si="49"/>
        <v>0</v>
      </c>
      <c r="AE33" s="22">
        <f t="shared" si="49"/>
        <v>0</v>
      </c>
      <c r="AF33" s="22">
        <f t="shared" si="49"/>
        <v>0</v>
      </c>
      <c r="AG33" s="22">
        <f t="shared" si="49"/>
        <v>0</v>
      </c>
      <c r="AH33" s="22">
        <f t="shared" si="49"/>
        <v>0</v>
      </c>
      <c r="AI33" s="22">
        <f t="shared" si="49"/>
        <v>0</v>
      </c>
      <c r="AJ33" s="22">
        <f t="shared" si="49"/>
        <v>0</v>
      </c>
      <c r="AK33" s="22">
        <f t="shared" si="49"/>
        <v>0</v>
      </c>
      <c r="AL33" s="22">
        <f t="shared" si="49"/>
        <v>0</v>
      </c>
      <c r="AM33" s="22">
        <f t="shared" si="49"/>
        <v>0</v>
      </c>
      <c r="AN33" s="22">
        <f t="shared" si="49"/>
        <v>0</v>
      </c>
      <c r="AO33" s="22">
        <f t="shared" si="49"/>
        <v>0</v>
      </c>
      <c r="AP33" s="22">
        <f t="shared" si="49"/>
        <v>0</v>
      </c>
      <c r="AQ33" s="22">
        <f t="shared" si="49"/>
        <v>0</v>
      </c>
      <c r="AR33" s="22">
        <f t="shared" si="49"/>
        <v>0</v>
      </c>
      <c r="AS33" s="22">
        <f aca="true" t="shared" si="50" ref="AS33:CB33">AS32/AS7</f>
        <v>0</v>
      </c>
      <c r="AT33" s="22">
        <f t="shared" si="50"/>
        <v>0</v>
      </c>
      <c r="AU33" s="22">
        <f t="shared" si="50"/>
        <v>0</v>
      </c>
      <c r="AV33" s="22">
        <f t="shared" si="50"/>
        <v>0</v>
      </c>
      <c r="AW33" s="22">
        <f t="shared" si="50"/>
        <v>0</v>
      </c>
      <c r="AX33" s="22">
        <f t="shared" si="50"/>
        <v>0</v>
      </c>
      <c r="AY33" s="22">
        <f t="shared" si="50"/>
        <v>0</v>
      </c>
      <c r="AZ33" s="22">
        <f t="shared" si="50"/>
        <v>0</v>
      </c>
      <c r="BA33" s="22">
        <f t="shared" si="50"/>
        <v>0</v>
      </c>
      <c r="BB33" s="22">
        <f t="shared" si="50"/>
        <v>0</v>
      </c>
      <c r="BC33" s="22">
        <f t="shared" si="50"/>
        <v>0</v>
      </c>
      <c r="BD33" s="22">
        <f t="shared" si="50"/>
        <v>0</v>
      </c>
      <c r="BE33" s="22">
        <f t="shared" si="50"/>
        <v>0</v>
      </c>
      <c r="BF33" s="22">
        <f t="shared" si="50"/>
        <v>0</v>
      </c>
      <c r="BG33" s="22">
        <f t="shared" si="50"/>
        <v>0</v>
      </c>
      <c r="BH33" s="22">
        <f t="shared" si="50"/>
        <v>0</v>
      </c>
      <c r="BI33" s="22">
        <f t="shared" si="50"/>
        <v>0</v>
      </c>
      <c r="BJ33" s="22">
        <f t="shared" si="50"/>
        <v>0</v>
      </c>
      <c r="BK33" s="22">
        <f t="shared" si="50"/>
        <v>0</v>
      </c>
      <c r="BL33" s="22">
        <f t="shared" si="50"/>
        <v>0</v>
      </c>
      <c r="BM33" s="22">
        <f t="shared" si="50"/>
        <v>0</v>
      </c>
      <c r="BN33" s="22">
        <f t="shared" si="50"/>
        <v>0</v>
      </c>
      <c r="BO33" s="22">
        <f t="shared" si="50"/>
        <v>0</v>
      </c>
      <c r="BP33" s="22">
        <f t="shared" si="50"/>
        <v>0</v>
      </c>
      <c r="BQ33" s="22">
        <f t="shared" si="50"/>
        <v>0</v>
      </c>
      <c r="BR33" s="22">
        <f t="shared" si="50"/>
        <v>0</v>
      </c>
      <c r="BS33" s="22">
        <f t="shared" si="50"/>
        <v>0</v>
      </c>
      <c r="BT33" s="22">
        <f t="shared" si="50"/>
        <v>0</v>
      </c>
      <c r="BU33" s="22">
        <f t="shared" si="50"/>
        <v>0</v>
      </c>
      <c r="BV33" s="22">
        <f t="shared" si="50"/>
        <v>0</v>
      </c>
      <c r="BW33" s="22">
        <f t="shared" si="50"/>
        <v>0</v>
      </c>
      <c r="BX33" s="22">
        <f t="shared" si="50"/>
        <v>0</v>
      </c>
      <c r="BY33" s="22">
        <f t="shared" si="50"/>
        <v>0</v>
      </c>
      <c r="BZ33" s="22">
        <f t="shared" si="50"/>
        <v>0</v>
      </c>
      <c r="CA33" s="22">
        <f t="shared" si="50"/>
        <v>0</v>
      </c>
      <c r="CB33" s="22">
        <f t="shared" si="50"/>
        <v>0</v>
      </c>
    </row>
    <row r="34" spans="1:80" s="2" customFormat="1" ht="18.75" customHeight="1" thickBot="1">
      <c r="A34" s="42"/>
      <c r="B34" s="10" t="s">
        <v>0</v>
      </c>
      <c r="C34" s="23" t="s">
        <v>14</v>
      </c>
      <c r="D34" s="23" t="s">
        <v>14</v>
      </c>
      <c r="E34" s="23" t="s">
        <v>14</v>
      </c>
      <c r="F34" s="23" t="s">
        <v>14</v>
      </c>
      <c r="G34" s="23" t="s">
        <v>14</v>
      </c>
      <c r="H34" s="23" t="s">
        <v>14</v>
      </c>
      <c r="I34" s="23" t="s">
        <v>14</v>
      </c>
      <c r="J34" s="23" t="s">
        <v>14</v>
      </c>
      <c r="K34" s="23" t="s">
        <v>14</v>
      </c>
      <c r="L34" s="23" t="s">
        <v>14</v>
      </c>
      <c r="M34" s="23" t="s">
        <v>14</v>
      </c>
      <c r="N34" s="23" t="s">
        <v>14</v>
      </c>
      <c r="O34" s="23" t="s">
        <v>14</v>
      </c>
      <c r="P34" s="23" t="s">
        <v>14</v>
      </c>
      <c r="Q34" s="23" t="s">
        <v>14</v>
      </c>
      <c r="R34" s="23" t="s">
        <v>14</v>
      </c>
      <c r="S34" s="23" t="s">
        <v>14</v>
      </c>
      <c r="T34" s="23" t="s">
        <v>14</v>
      </c>
      <c r="U34" s="23" t="s">
        <v>14</v>
      </c>
      <c r="V34" s="23" t="s">
        <v>14</v>
      </c>
      <c r="W34" s="23" t="s">
        <v>14</v>
      </c>
      <c r="X34" s="23" t="s">
        <v>14</v>
      </c>
      <c r="Y34" s="23" t="s">
        <v>14</v>
      </c>
      <c r="Z34" s="23" t="s">
        <v>14</v>
      </c>
      <c r="AA34" s="23" t="s">
        <v>14</v>
      </c>
      <c r="AB34" s="23" t="s">
        <v>14</v>
      </c>
      <c r="AC34" s="23" t="s">
        <v>14</v>
      </c>
      <c r="AD34" s="23" t="s">
        <v>14</v>
      </c>
      <c r="AE34" s="23" t="s">
        <v>14</v>
      </c>
      <c r="AF34" s="23" t="s">
        <v>14</v>
      </c>
      <c r="AG34" s="23" t="s">
        <v>14</v>
      </c>
      <c r="AH34" s="23" t="s">
        <v>14</v>
      </c>
      <c r="AI34" s="23" t="s">
        <v>14</v>
      </c>
      <c r="AJ34" s="23" t="s">
        <v>14</v>
      </c>
      <c r="AK34" s="23" t="s">
        <v>14</v>
      </c>
      <c r="AL34" s="23" t="s">
        <v>14</v>
      </c>
      <c r="AM34" s="23" t="s">
        <v>14</v>
      </c>
      <c r="AN34" s="23" t="s">
        <v>14</v>
      </c>
      <c r="AO34" s="23" t="s">
        <v>14</v>
      </c>
      <c r="AP34" s="23" t="s">
        <v>14</v>
      </c>
      <c r="AQ34" s="23" t="s">
        <v>14</v>
      </c>
      <c r="AR34" s="23" t="s">
        <v>14</v>
      </c>
      <c r="AS34" s="23" t="s">
        <v>14</v>
      </c>
      <c r="AT34" s="23" t="s">
        <v>14</v>
      </c>
      <c r="AU34" s="23" t="s">
        <v>14</v>
      </c>
      <c r="AV34" s="23" t="s">
        <v>14</v>
      </c>
      <c r="AW34" s="23" t="s">
        <v>14</v>
      </c>
      <c r="AX34" s="23" t="s">
        <v>14</v>
      </c>
      <c r="AY34" s="23" t="s">
        <v>14</v>
      </c>
      <c r="AZ34" s="23" t="s">
        <v>14</v>
      </c>
      <c r="BA34" s="23" t="s">
        <v>14</v>
      </c>
      <c r="BB34" s="23" t="s">
        <v>14</v>
      </c>
      <c r="BC34" s="23" t="s">
        <v>14</v>
      </c>
      <c r="BD34" s="23" t="s">
        <v>14</v>
      </c>
      <c r="BE34" s="23" t="s">
        <v>14</v>
      </c>
      <c r="BF34" s="23" t="s">
        <v>14</v>
      </c>
      <c r="BG34" s="23" t="s">
        <v>14</v>
      </c>
      <c r="BH34" s="23" t="s">
        <v>14</v>
      </c>
      <c r="BI34" s="23" t="s">
        <v>14</v>
      </c>
      <c r="BJ34" s="23" t="s">
        <v>14</v>
      </c>
      <c r="BK34" s="23" t="s">
        <v>14</v>
      </c>
      <c r="BL34" s="23" t="s">
        <v>14</v>
      </c>
      <c r="BM34" s="23" t="s">
        <v>14</v>
      </c>
      <c r="BN34" s="23" t="s">
        <v>14</v>
      </c>
      <c r="BO34" s="23" t="s">
        <v>14</v>
      </c>
      <c r="BP34" s="23" t="s">
        <v>14</v>
      </c>
      <c r="BQ34" s="23" t="s">
        <v>14</v>
      </c>
      <c r="BR34" s="23" t="s">
        <v>14</v>
      </c>
      <c r="BS34" s="23" t="s">
        <v>14</v>
      </c>
      <c r="BT34" s="23" t="s">
        <v>14</v>
      </c>
      <c r="BU34" s="23" t="s">
        <v>14</v>
      </c>
      <c r="BV34" s="23" t="s">
        <v>14</v>
      </c>
      <c r="BW34" s="23" t="s">
        <v>14</v>
      </c>
      <c r="BX34" s="23" t="s">
        <v>14</v>
      </c>
      <c r="BY34" s="23" t="s">
        <v>14</v>
      </c>
      <c r="BZ34" s="23" t="s">
        <v>14</v>
      </c>
      <c r="CA34" s="23" t="s">
        <v>14</v>
      </c>
      <c r="CB34" s="23" t="s">
        <v>14</v>
      </c>
    </row>
    <row r="35" spans="1:80" s="7" customFormat="1" ht="18.75" customHeight="1" thickTop="1">
      <c r="A35" s="43" t="s">
        <v>12</v>
      </c>
      <c r="B35" s="44"/>
      <c r="C35" s="32">
        <f aca="true" t="shared" si="51" ref="C35:H35">C10+C14+C19+C23+C27+C32</f>
        <v>27117.576632</v>
      </c>
      <c r="D35" s="32">
        <f t="shared" si="51"/>
        <v>25962.639030000002</v>
      </c>
      <c r="E35" s="32">
        <f t="shared" si="51"/>
        <v>29377.328955</v>
      </c>
      <c r="F35" s="32">
        <f t="shared" si="51"/>
        <v>27908.897208000002</v>
      </c>
      <c r="G35" s="32">
        <f t="shared" si="51"/>
        <v>33651.87651</v>
      </c>
      <c r="H35" s="32">
        <f t="shared" si="51"/>
        <v>27781.042118999998</v>
      </c>
      <c r="I35" s="32">
        <f aca="true" t="shared" si="52" ref="I35:AR35">I10+I14+I19+I23+I27+I32</f>
        <v>27899.763604999996</v>
      </c>
      <c r="J35" s="32">
        <f t="shared" si="52"/>
        <v>35570.294632</v>
      </c>
      <c r="K35" s="32">
        <f t="shared" si="52"/>
        <v>42451.77973600001</v>
      </c>
      <c r="L35" s="32">
        <f t="shared" si="52"/>
        <v>50025.001257</v>
      </c>
      <c r="M35" s="32">
        <f t="shared" si="52"/>
        <v>31183.960740000002</v>
      </c>
      <c r="N35" s="32">
        <f t="shared" si="52"/>
        <v>29175.072347999994</v>
      </c>
      <c r="O35" s="32">
        <f t="shared" si="52"/>
        <v>45412.690375000006</v>
      </c>
      <c r="P35" s="32">
        <f t="shared" si="52"/>
        <v>35089.889952000005</v>
      </c>
      <c r="Q35" s="32">
        <f t="shared" si="52"/>
        <v>35604.037054</v>
      </c>
      <c r="R35" s="32">
        <f t="shared" si="52"/>
        <v>31634.667754999995</v>
      </c>
      <c r="S35" s="32">
        <f t="shared" si="52"/>
        <v>36906.503495000004</v>
      </c>
      <c r="T35" s="32">
        <f t="shared" si="52"/>
        <v>39218.061425</v>
      </c>
      <c r="U35" s="32">
        <f t="shared" si="52"/>
        <v>36549.278055999996</v>
      </c>
      <c r="V35" s="32">
        <f t="shared" si="52"/>
        <v>36948.942162</v>
      </c>
      <c r="W35" s="32">
        <f t="shared" si="52"/>
        <v>36624.284658000004</v>
      </c>
      <c r="X35" s="32">
        <f t="shared" si="52"/>
        <v>40905.15773100001</v>
      </c>
      <c r="Y35" s="32">
        <f t="shared" si="52"/>
        <v>31634.088885</v>
      </c>
      <c r="Z35" s="32">
        <f t="shared" si="52"/>
        <v>30640.522308000003</v>
      </c>
      <c r="AA35" s="32">
        <f t="shared" si="52"/>
        <v>30999.809603999995</v>
      </c>
      <c r="AB35" s="32">
        <f t="shared" si="52"/>
        <v>43675.42595399999</v>
      </c>
      <c r="AC35" s="32">
        <f t="shared" si="52"/>
        <v>43728.143484</v>
      </c>
      <c r="AD35" s="32">
        <f t="shared" si="52"/>
        <v>37320.054345000004</v>
      </c>
      <c r="AE35" s="32">
        <f t="shared" si="52"/>
        <v>50526.04209</v>
      </c>
      <c r="AF35" s="32">
        <f t="shared" si="52"/>
        <v>49783.06843700001</v>
      </c>
      <c r="AG35" s="32">
        <f t="shared" si="52"/>
        <v>50095.75643600001</v>
      </c>
      <c r="AH35" s="32">
        <f t="shared" si="52"/>
        <v>46838.379615</v>
      </c>
      <c r="AI35" s="32">
        <f t="shared" si="52"/>
        <v>31456.969665000004</v>
      </c>
      <c r="AJ35" s="32">
        <f t="shared" si="52"/>
        <v>21177.739584000003</v>
      </c>
      <c r="AK35" s="32">
        <f t="shared" si="52"/>
        <v>25778.368764</v>
      </c>
      <c r="AL35" s="32">
        <f t="shared" si="52"/>
        <v>25967.657481000002</v>
      </c>
      <c r="AM35" s="32">
        <f t="shared" si="52"/>
        <v>28436.1956</v>
      </c>
      <c r="AN35" s="32">
        <f t="shared" si="52"/>
        <v>48513.405855</v>
      </c>
      <c r="AO35" s="32">
        <f t="shared" si="52"/>
        <v>50127.82927500001</v>
      </c>
      <c r="AP35" s="32">
        <f t="shared" si="52"/>
        <v>30117.298049000005</v>
      </c>
      <c r="AQ35" s="32">
        <f t="shared" si="52"/>
        <v>50094.371535</v>
      </c>
      <c r="AR35" s="32">
        <f t="shared" si="52"/>
        <v>36747.04326</v>
      </c>
      <c r="AS35" s="32">
        <f aca="true" t="shared" si="53" ref="AS35:CB35">AS10+AS14+AS19+AS23+AS27+AS32</f>
        <v>38060.159595000005</v>
      </c>
      <c r="AT35" s="32">
        <f t="shared" si="53"/>
        <v>36245.657104</v>
      </c>
      <c r="AU35" s="32">
        <f t="shared" si="53"/>
        <v>34337.104912</v>
      </c>
      <c r="AV35" s="32">
        <f t="shared" si="53"/>
        <v>35280.394227000004</v>
      </c>
      <c r="AW35" s="32">
        <f t="shared" si="53"/>
        <v>38408.511934999995</v>
      </c>
      <c r="AX35" s="32">
        <f t="shared" si="53"/>
        <v>36612.157713</v>
      </c>
      <c r="AY35" s="32">
        <f t="shared" si="53"/>
        <v>38433.147737</v>
      </c>
      <c r="AZ35" s="32">
        <f t="shared" si="53"/>
        <v>38420.955584</v>
      </c>
      <c r="BA35" s="32">
        <f t="shared" si="53"/>
        <v>37900.20738</v>
      </c>
      <c r="BB35" s="32">
        <f t="shared" si="53"/>
        <v>32783.066283</v>
      </c>
      <c r="BC35" s="32">
        <f t="shared" si="53"/>
        <v>38300.431274</v>
      </c>
      <c r="BD35" s="32">
        <f t="shared" si="53"/>
        <v>37538.634450000005</v>
      </c>
      <c r="BE35" s="32">
        <f t="shared" si="53"/>
        <v>37513.974965</v>
      </c>
      <c r="BF35" s="32">
        <f t="shared" si="53"/>
        <v>30067.733608000002</v>
      </c>
      <c r="BG35" s="32">
        <f t="shared" si="53"/>
        <v>49302.407448</v>
      </c>
      <c r="BH35" s="32">
        <f t="shared" si="53"/>
        <v>38459.436970999996</v>
      </c>
      <c r="BI35" s="32">
        <f t="shared" si="53"/>
        <v>25880.945025</v>
      </c>
      <c r="BJ35" s="32">
        <f t="shared" si="53"/>
        <v>33696.629873</v>
      </c>
      <c r="BK35" s="32">
        <f t="shared" si="53"/>
        <v>37524.113938</v>
      </c>
      <c r="BL35" s="32">
        <f t="shared" si="53"/>
        <v>35727.657531</v>
      </c>
      <c r="BM35" s="32">
        <f t="shared" si="53"/>
        <v>40127.135023</v>
      </c>
      <c r="BN35" s="32">
        <f t="shared" si="53"/>
        <v>38028.69055600001</v>
      </c>
      <c r="BO35" s="32">
        <f t="shared" si="53"/>
        <v>38096.763325</v>
      </c>
      <c r="BP35" s="32">
        <f t="shared" si="53"/>
        <v>37884.057119000005</v>
      </c>
      <c r="BQ35" s="32">
        <f t="shared" si="53"/>
        <v>37875.971326</v>
      </c>
      <c r="BR35" s="32">
        <f t="shared" si="53"/>
        <v>29955.972376</v>
      </c>
      <c r="BS35" s="32">
        <f t="shared" si="53"/>
        <v>38023.48348</v>
      </c>
      <c r="BT35" s="32">
        <f t="shared" si="53"/>
        <v>35187.32999099999</v>
      </c>
      <c r="BU35" s="32">
        <f t="shared" si="53"/>
        <v>38430.27768000001</v>
      </c>
      <c r="BV35" s="32">
        <f t="shared" si="53"/>
        <v>38235.639328000005</v>
      </c>
      <c r="BW35" s="32">
        <f t="shared" si="53"/>
        <v>30663.264479</v>
      </c>
      <c r="BX35" s="32">
        <f t="shared" si="53"/>
        <v>29991.998477</v>
      </c>
      <c r="BY35" s="32">
        <f t="shared" si="53"/>
        <v>38085.947067</v>
      </c>
      <c r="BZ35" s="32">
        <f t="shared" si="53"/>
        <v>39974.669647</v>
      </c>
      <c r="CA35" s="32">
        <f t="shared" si="53"/>
        <v>37938.15973400001</v>
      </c>
      <c r="CB35" s="32">
        <f t="shared" si="53"/>
        <v>39181.85907</v>
      </c>
    </row>
    <row r="36" spans="3:80" s="7" customFormat="1" ht="13.5" customHeight="1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</row>
    <row r="37" spans="3:80" s="7" customFormat="1" ht="13.5" customHeight="1">
      <c r="C37" s="34">
        <f aca="true" t="shared" si="54" ref="C37:H37">C35/C7/12</f>
        <v>4.763486620292299</v>
      </c>
      <c r="D37" s="34">
        <f t="shared" si="54"/>
        <v>4.617057730473752</v>
      </c>
      <c r="E37" s="34">
        <f t="shared" si="54"/>
        <v>5.263622331219093</v>
      </c>
      <c r="F37" s="34">
        <f t="shared" si="54"/>
        <v>4.952601009369676</v>
      </c>
      <c r="G37" s="34">
        <f t="shared" si="54"/>
        <v>5.222203058659218</v>
      </c>
      <c r="H37" s="34">
        <f t="shared" si="54"/>
        <v>5.086984933531092</v>
      </c>
      <c r="I37" s="34">
        <f aca="true" t="shared" si="55" ref="I37:AR37">I35/I7/12</f>
        <v>4.608484242649488</v>
      </c>
      <c r="J37" s="34">
        <f t="shared" si="55"/>
        <v>4.904353440326495</v>
      </c>
      <c r="K37" s="34">
        <f t="shared" si="55"/>
        <v>4.772866043353122</v>
      </c>
      <c r="L37" s="34">
        <f t="shared" si="55"/>
        <v>5.664832320627803</v>
      </c>
      <c r="M37" s="34">
        <f t="shared" si="55"/>
        <v>5.607819151920587</v>
      </c>
      <c r="N37" s="34">
        <f t="shared" si="55"/>
        <v>5.199435476903335</v>
      </c>
      <c r="O37" s="34">
        <f t="shared" si="55"/>
        <v>5.131377443502825</v>
      </c>
      <c r="P37" s="34">
        <f t="shared" si="55"/>
        <v>5.53398466313399</v>
      </c>
      <c r="Q37" s="34">
        <f t="shared" si="55"/>
        <v>5.5416568693188895</v>
      </c>
      <c r="R37" s="34">
        <f t="shared" si="55"/>
        <v>5.3527356607445</v>
      </c>
      <c r="S37" s="34">
        <f t="shared" si="55"/>
        <v>5.338555733234972</v>
      </c>
      <c r="T37" s="34">
        <f t="shared" si="55"/>
        <v>5.610595339771102</v>
      </c>
      <c r="U37" s="34">
        <f t="shared" si="55"/>
        <v>5.339714535998129</v>
      </c>
      <c r="V37" s="34">
        <f t="shared" si="55"/>
        <v>5.407584322971549</v>
      </c>
      <c r="W37" s="34">
        <f t="shared" si="55"/>
        <v>5.4056388974495215</v>
      </c>
      <c r="X37" s="34">
        <f t="shared" si="55"/>
        <v>5.5890525401705204</v>
      </c>
      <c r="Y37" s="34">
        <f t="shared" si="55"/>
        <v>5.277625773273273</v>
      </c>
      <c r="Z37" s="34">
        <f t="shared" si="55"/>
        <v>4.913174637290745</v>
      </c>
      <c r="AA37" s="34">
        <f t="shared" si="55"/>
        <v>5.04751361273935</v>
      </c>
      <c r="AB37" s="34">
        <f t="shared" si="55"/>
        <v>5.017395684449958</v>
      </c>
      <c r="AC37" s="34">
        <f t="shared" si="55"/>
        <v>5.002762159527732</v>
      </c>
      <c r="AD37" s="34">
        <f t="shared" si="55"/>
        <v>5.170414844139652</v>
      </c>
      <c r="AE37" s="34">
        <f t="shared" si="55"/>
        <v>5.615502143905043</v>
      </c>
      <c r="AF37" s="34">
        <f t="shared" si="55"/>
        <v>5.608475106687397</v>
      </c>
      <c r="AG37" s="34">
        <f t="shared" si="55"/>
        <v>5.706186945963187</v>
      </c>
      <c r="AH37" s="34">
        <f t="shared" si="55"/>
        <v>5.299658250169721</v>
      </c>
      <c r="AI37" s="34">
        <f t="shared" si="55"/>
        <v>5.478399454022989</v>
      </c>
      <c r="AJ37" s="34">
        <f t="shared" si="55"/>
        <v>4.774923246753247</v>
      </c>
      <c r="AK37" s="34">
        <f t="shared" si="55"/>
        <v>5.671059654171066</v>
      </c>
      <c r="AL37" s="34">
        <f t="shared" si="55"/>
        <v>5.622165385164979</v>
      </c>
      <c r="AM37" s="34">
        <f t="shared" si="55"/>
        <v>5.214971317488263</v>
      </c>
      <c r="AN37" s="34">
        <f t="shared" si="55"/>
        <v>5.474317970548409</v>
      </c>
      <c r="AO37" s="34">
        <f t="shared" si="55"/>
        <v>5.679563706662136</v>
      </c>
      <c r="AP37" s="34">
        <f t="shared" si="55"/>
        <v>5.3962047676127005</v>
      </c>
      <c r="AQ37" s="34">
        <f t="shared" si="55"/>
        <v>5.6974627559028255</v>
      </c>
      <c r="AR37" s="34">
        <f t="shared" si="55"/>
        <v>5.448849830960854</v>
      </c>
      <c r="AS37" s="34">
        <f aca="true" t="shared" si="56" ref="AS37:CB37">AS35/AS7/12</f>
        <v>5.604665075543383</v>
      </c>
      <c r="AT37" s="34">
        <f t="shared" si="56"/>
        <v>5.431525670442966</v>
      </c>
      <c r="AU37" s="34">
        <f t="shared" si="56"/>
        <v>5.365507986749172</v>
      </c>
      <c r="AV37" s="34">
        <f t="shared" si="56"/>
        <v>5.496415876332025</v>
      </c>
      <c r="AW37" s="34">
        <f t="shared" si="56"/>
        <v>5.70028375408133</v>
      </c>
      <c r="AX37" s="34">
        <f t="shared" si="56"/>
        <v>5.617774153470815</v>
      </c>
      <c r="AY37" s="34">
        <f t="shared" si="56"/>
        <v>5.576810571855592</v>
      </c>
      <c r="AZ37" s="34">
        <f t="shared" si="56"/>
        <v>5.543189575253925</v>
      </c>
      <c r="BA37" s="34">
        <f t="shared" si="56"/>
        <v>5.42671926975945</v>
      </c>
      <c r="BB37" s="34">
        <f t="shared" si="56"/>
        <v>5.423708934385547</v>
      </c>
      <c r="BC37" s="34">
        <f t="shared" si="56"/>
        <v>5.613265223648728</v>
      </c>
      <c r="BD37" s="34">
        <f t="shared" si="56"/>
        <v>5.6364315990991</v>
      </c>
      <c r="BE37" s="34">
        <f t="shared" si="56"/>
        <v>5.547763230553091</v>
      </c>
      <c r="BF37" s="34">
        <f t="shared" si="56"/>
        <v>5.317581636955292</v>
      </c>
      <c r="BG37" s="34">
        <f t="shared" si="56"/>
        <v>5.649799166666667</v>
      </c>
      <c r="BH37" s="34">
        <f t="shared" si="56"/>
        <v>5.460816290537854</v>
      </c>
      <c r="BI37" s="34">
        <f t="shared" si="56"/>
        <v>5.677139822979732</v>
      </c>
      <c r="BJ37" s="34">
        <f t="shared" si="56"/>
        <v>5.563805209860643</v>
      </c>
      <c r="BK37" s="34">
        <f t="shared" si="56"/>
        <v>5.601951800131374</v>
      </c>
      <c r="BL37" s="34">
        <f t="shared" si="56"/>
        <v>5.21510736424943</v>
      </c>
      <c r="BM37" s="34">
        <f t="shared" si="56"/>
        <v>5.67055777273755</v>
      </c>
      <c r="BN37" s="34">
        <f t="shared" si="56"/>
        <v>5.575400327820785</v>
      </c>
      <c r="BO37" s="34">
        <f t="shared" si="56"/>
        <v>5.594238373715125</v>
      </c>
      <c r="BP37" s="34">
        <f t="shared" si="56"/>
        <v>5.596533876824441</v>
      </c>
      <c r="BQ37" s="34">
        <f t="shared" si="56"/>
        <v>5.523855344475557</v>
      </c>
      <c r="BR37" s="34">
        <f t="shared" si="56"/>
        <v>5.35233926100629</v>
      </c>
      <c r="BS37" s="34">
        <f t="shared" si="56"/>
        <v>5.539551789044289</v>
      </c>
      <c r="BT37" s="34">
        <f t="shared" si="56"/>
        <v>5.190790404053813</v>
      </c>
      <c r="BU37" s="34">
        <f t="shared" si="56"/>
        <v>5.6224071980337085</v>
      </c>
      <c r="BV37" s="34">
        <f t="shared" si="56"/>
        <v>5.501214221915286</v>
      </c>
      <c r="BW37" s="34">
        <f t="shared" si="56"/>
        <v>5.458816577476322</v>
      </c>
      <c r="BX37" s="34">
        <f t="shared" si="56"/>
        <v>5.429791888804403</v>
      </c>
      <c r="BY37" s="34">
        <f t="shared" si="56"/>
        <v>5.654425302422947</v>
      </c>
      <c r="BZ37" s="34">
        <f t="shared" si="56"/>
        <v>5.34449297382213</v>
      </c>
      <c r="CA37" s="34">
        <f t="shared" si="56"/>
        <v>5.619469092013272</v>
      </c>
      <c r="CB37" s="34">
        <f t="shared" si="56"/>
        <v>5.577647629825759</v>
      </c>
    </row>
    <row r="38" spans="3:44" s="17" customFormat="1" ht="12.7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</row>
    <row r="39" spans="3:44" s="2" customFormat="1" ht="12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3:44" s="2" customFormat="1" ht="12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3:44" s="2" customFormat="1" ht="12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3:44" s="2" customFormat="1" ht="12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3:44" s="2" customFormat="1" ht="12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3:44" s="2" customFormat="1" ht="12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3:44" s="2" customFormat="1" ht="12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3:44" s="2" customFormat="1" ht="12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3:44" s="2" customFormat="1" ht="12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3:44" s="2" customFormat="1" ht="12.7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3:44" s="2" customFormat="1" ht="12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3:44" s="2" customFormat="1" ht="12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3:44" s="2" customFormat="1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3:44" s="2" customFormat="1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3:44" s="2" customFormat="1" ht="12.7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3:44" s="2" customFormat="1" ht="12.7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3:44" s="2" customFormat="1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3:44" s="2" customFormat="1" ht="12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3:44" s="2" customFormat="1" ht="12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3:44" s="2" customFormat="1" ht="12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3:44" s="2" customFormat="1" ht="12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3:44" s="2" customFormat="1" ht="12.7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3:44" s="2" customFormat="1" ht="12.7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3:44" s="2" customFormat="1" ht="12.7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3:44" s="2" customFormat="1" ht="12.7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3:44" s="2" customFormat="1" ht="12.7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3:44" s="2" customFormat="1" ht="12.7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3:44" s="2" customFormat="1" ht="12.7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3:44" s="2" customFormat="1" ht="12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3:44" s="2" customFormat="1" ht="12.7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3:44" s="2" customFormat="1" ht="12.7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3:44" s="2" customFormat="1" ht="12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3:44" s="2" customFormat="1" ht="12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3:44" s="2" customFormat="1" ht="12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3:44" s="2" customFormat="1" ht="12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3:44" s="2" customFormat="1" ht="12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3:44" s="2" customFormat="1" ht="12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3:44" s="2" customFormat="1" ht="12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3:44" s="2" customFormat="1" ht="12.7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3:44" s="2" customFormat="1" ht="12.7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3:44" s="2" customFormat="1" ht="12.7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3:44" s="2" customFormat="1" ht="12.7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3:44" s="2" customFormat="1" ht="12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3:44" s="2" customFormat="1" ht="12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3:44" s="2" customFormat="1" ht="12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3:44" s="2" customFormat="1" ht="12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3:44" s="2" customFormat="1" ht="12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3:44" s="2" customFormat="1" ht="12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3:44" s="2" customFormat="1" ht="12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3:44" s="2" customFormat="1" ht="12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3:44" s="2" customFormat="1" ht="12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3:44" s="2" customFormat="1" ht="12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3:44" s="2" customFormat="1" ht="12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3:44" s="2" customFormat="1" ht="12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3:44" s="2" customFormat="1" ht="12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3:44" s="2" customFormat="1" ht="12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3:44" s="2" customFormat="1" ht="12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3:44" s="2" customFormat="1" ht="12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3:44" s="2" customFormat="1" ht="12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3:44" s="2" customFormat="1" ht="12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3:44" s="2" customFormat="1" ht="12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3:44" s="2" customFormat="1" ht="12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3:44" s="2" customFormat="1" ht="12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3:44" s="2" customFormat="1" ht="12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3:44" s="2" customFormat="1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3:44" s="2" customFormat="1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3:44" s="2" customFormat="1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3:44" s="2" customFormat="1" ht="12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3:44" s="2" customFormat="1" ht="12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3:44" s="2" customFormat="1" ht="12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3:44" s="2" customFormat="1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3:44" s="2" customFormat="1" ht="12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3:44" s="2" customFormat="1" ht="12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3:44" s="2" customFormat="1" ht="12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</sheetData>
  <sheetProtection/>
  <mergeCells count="13">
    <mergeCell ref="C2:F2"/>
    <mergeCell ref="C1:F1"/>
    <mergeCell ref="A3:B3"/>
    <mergeCell ref="A5:A6"/>
    <mergeCell ref="B5:B6"/>
    <mergeCell ref="A4:B4"/>
    <mergeCell ref="A9:A12"/>
    <mergeCell ref="A13:A16"/>
    <mergeCell ref="A17:A21"/>
    <mergeCell ref="A22:A25"/>
    <mergeCell ref="A30:A34"/>
    <mergeCell ref="A35:B35"/>
    <mergeCell ref="A26:A29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2016-10-03T08:36:29Z</cp:lastPrinted>
  <dcterms:created xsi:type="dcterms:W3CDTF">2007-12-13T08:11:03Z</dcterms:created>
  <dcterms:modified xsi:type="dcterms:W3CDTF">2017-03-19T16:00:58Z</dcterms:modified>
  <cp:category/>
  <cp:version/>
  <cp:contentType/>
  <cp:contentStatus/>
</cp:coreProperties>
</file>